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12870" activeTab="1"/>
  </bookViews>
  <sheets>
    <sheet name="Прил.1" sheetId="1" r:id="rId1"/>
    <sheet name="Прил.2 новое" sheetId="2" r:id="rId2"/>
    <sheet name="прил.4" sheetId="3" r:id="rId3"/>
    <sheet name="Прил.5" sheetId="4" r:id="rId4"/>
  </sheets>
  <definedNames>
    <definedName name="_xlnm.Print_Area" localSheetId="0">'Прил.1'!$A$1:$R$40</definedName>
    <definedName name="_xlnm.Print_Area" localSheetId="1">'Прил.2 новое'!$A$1:$Q$34</definedName>
    <definedName name="_xlnm.Print_Area" localSheetId="2">'прил.4'!$A$1:$D$23</definedName>
  </definedNames>
  <calcPr fullCalcOnLoad="1" fullPrecision="0"/>
</workbook>
</file>

<file path=xl/sharedStrings.xml><?xml version="1.0" encoding="utf-8"?>
<sst xmlns="http://schemas.openxmlformats.org/spreadsheetml/2006/main" count="107" uniqueCount="92">
  <si>
    <t>Абонент</t>
  </si>
  <si>
    <t>источник</t>
  </si>
  <si>
    <t>I кв.</t>
  </si>
  <si>
    <t>II кв.</t>
  </si>
  <si>
    <t>III кв.</t>
  </si>
  <si>
    <t>IV кв.</t>
  </si>
  <si>
    <t>год</t>
  </si>
  <si>
    <t>-</t>
  </si>
  <si>
    <t>теплоснабжения</t>
  </si>
  <si>
    <t>ВЕНТИЛЯЦИЯ</t>
  </si>
  <si>
    <t>ОТОПЛЕНИЕ</t>
  </si>
  <si>
    <t>ГВС закр.</t>
  </si>
  <si>
    <t>число часов работы вентиляции</t>
  </si>
  <si>
    <t>число дней работы вентиляции</t>
  </si>
  <si>
    <t>число часов работы ГВС</t>
  </si>
  <si>
    <t>нагрузка</t>
  </si>
  <si>
    <t>число дней работы ГВС</t>
  </si>
  <si>
    <t>мп__________________Р.Р.Шамсуллин</t>
  </si>
  <si>
    <t>Гкал</t>
  </si>
  <si>
    <t>м3</t>
  </si>
  <si>
    <t>Гкал/час</t>
  </si>
  <si>
    <t>ВСЕГО Гкал</t>
  </si>
  <si>
    <t>ГВС откр. М3</t>
  </si>
  <si>
    <t>м3/час</t>
  </si>
  <si>
    <t>улица</t>
  </si>
  <si>
    <t>Список лиц, имеющих право ведения оперативных переговоров, подписания ежемесячных отчетов о потреблении, телефоны и факс для оперативной связи</t>
  </si>
  <si>
    <t>ГВС откр.</t>
  </si>
  <si>
    <t>ТСО</t>
  </si>
  <si>
    <t>№ п/п</t>
  </si>
  <si>
    <t>Адрес</t>
  </si>
  <si>
    <t>Площадь,м2</t>
  </si>
  <si>
    <t>Этажность здания</t>
  </si>
  <si>
    <t>Год постройки</t>
  </si>
  <si>
    <t>Количество прописанных человек</t>
  </si>
  <si>
    <t>дом</t>
  </si>
  <si>
    <t>подъезд</t>
  </si>
  <si>
    <t>кв.</t>
  </si>
  <si>
    <t>Потребитель</t>
  </si>
  <si>
    <t>ПОТРЕБИТЕЛЬ</t>
  </si>
  <si>
    <t>ЗС ТЭЦ</t>
  </si>
  <si>
    <t>Исходные данные для расчета тепловых нагрузок</t>
  </si>
  <si>
    <t>Наличие и тип приборов учета
 (т/сч или в/сч)</t>
  </si>
  <si>
    <t>Объем здания по наружному обмеру, 
м3</t>
  </si>
  <si>
    <t>Для граждан, проживающих в общежитиях</t>
  </si>
  <si>
    <t>СПРАВОЧНО столбец"норматив потребления ГВС":</t>
  </si>
  <si>
    <t>Плановая расчетная величина потребления тепловой энергии и  горячей воды</t>
  </si>
  <si>
    <t>Приложение №5</t>
  </si>
  <si>
    <t xml:space="preserve">Температура </t>
  </si>
  <si>
    <t xml:space="preserve">наружного </t>
  </si>
  <si>
    <t>Подающем</t>
  </si>
  <si>
    <t xml:space="preserve">Обратном  </t>
  </si>
  <si>
    <t>После узла</t>
  </si>
  <si>
    <t>С учетом</t>
  </si>
  <si>
    <t>смешения</t>
  </si>
  <si>
    <t>ветра</t>
  </si>
  <si>
    <t>Условие выполнения:</t>
  </si>
  <si>
    <t>1. Соблюдения Потребителем графика температуры обратной сетевой воды в централизованной системе теплоснабжения.</t>
  </si>
  <si>
    <t>2. Температурные потери на сетях, принадлежащих теплосетевым организациям, или третьим лицам, не оказывающим услуги по передаче энергии и горячей воды, не превышают нормативных.</t>
  </si>
  <si>
    <t>4. Диапазон давления теплоносителя в точке поставки:</t>
  </si>
  <si>
    <t>Давление на границах балансовой принадлежности  -  не менее чем на 0,05 Мпа (0,5 кгс/см2) превышающее статическое давление, требуемое для постоянного заполнения системы отопления теплоносителем.</t>
  </si>
  <si>
    <t>Теплоснабжающая организация</t>
  </si>
  <si>
    <t xml:space="preserve">3. Допускается отклонение параметров теплоносителя от температурного графика в случаях, предусмотренных п.2.2.2 договора </t>
  </si>
  <si>
    <t>Жилая полезная площадь</t>
  </si>
  <si>
    <t>Площадь МОП</t>
  </si>
  <si>
    <t>Приложение № 4</t>
  </si>
  <si>
    <t>Приложение № 1</t>
  </si>
  <si>
    <t>Общая  площадь дома</t>
  </si>
  <si>
    <t>1.Диспечер ООО "КузнецкТеплоСбыт" (79-28-76)</t>
  </si>
  <si>
    <t>2.Техническое бюро (79-29-97)</t>
  </si>
  <si>
    <t>3.Договорное бюро (79-30-31)</t>
  </si>
  <si>
    <t>4.Расчетное бюро (79-26-43)</t>
  </si>
  <si>
    <t>к договору № ____ от __________г.</t>
  </si>
  <si>
    <t>мп_____________________ _________</t>
  </si>
  <si>
    <r>
      <t xml:space="preserve">       Температура сетевой воды в трубопроводе,</t>
    </r>
    <r>
      <rPr>
        <vertAlign val="superscript"/>
        <sz val="11"/>
        <rFont val="Franklin Gothic Book"/>
        <family val="2"/>
      </rPr>
      <t xml:space="preserve"> 0</t>
    </r>
    <r>
      <rPr>
        <sz val="11"/>
        <rFont val="Franklin Gothic Book"/>
        <family val="2"/>
      </rPr>
      <t>С</t>
    </r>
  </si>
  <si>
    <r>
      <t xml:space="preserve">воздуха, </t>
    </r>
    <r>
      <rPr>
        <vertAlign val="superscript"/>
        <sz val="11"/>
        <rFont val="Franklin Gothic Book"/>
        <family val="2"/>
      </rPr>
      <t>0</t>
    </r>
    <r>
      <rPr>
        <sz val="11"/>
        <rFont val="Franklin Gothic Book"/>
        <family val="2"/>
      </rPr>
      <t xml:space="preserve"> С</t>
    </r>
  </si>
  <si>
    <r>
      <rPr>
        <b/>
        <sz val="13"/>
        <rFont val="Franklin Gothic Book"/>
        <family val="2"/>
      </rPr>
      <t>5,51</t>
    </r>
    <r>
      <rPr>
        <sz val="13"/>
        <rFont val="Franklin Gothic Book"/>
        <family val="2"/>
      </rPr>
      <t xml:space="preserve"> -с централизованным гор.водоснабжением, канализацией, с ваннами длиной 1500-1700мм, оборудованными душами</t>
    </r>
  </si>
  <si>
    <r>
      <rPr>
        <b/>
        <sz val="13"/>
        <rFont val="Franklin Gothic Book"/>
        <family val="2"/>
      </rPr>
      <t xml:space="preserve">5,387 </t>
    </r>
    <r>
      <rPr>
        <sz val="13"/>
        <rFont val="Franklin Gothic Book"/>
        <family val="2"/>
      </rPr>
      <t>-с централизованным гор.водоснабжением, канализ, с сидячими ваннами, оборудованными душами</t>
    </r>
  </si>
  <si>
    <r>
      <rPr>
        <b/>
        <sz val="13"/>
        <rFont val="Franklin Gothic Book"/>
        <family val="2"/>
      </rPr>
      <t xml:space="preserve">4,772 </t>
    </r>
    <r>
      <rPr>
        <sz val="13"/>
        <rFont val="Franklin Gothic Book"/>
        <family val="2"/>
      </rPr>
      <t>-с централизованным гор.водоснабжением, канализ, оборудов. Умывальниками, мойками и душами</t>
    </r>
  </si>
  <si>
    <r>
      <rPr>
        <b/>
        <sz val="13"/>
        <rFont val="Franklin Gothic Book"/>
        <family val="2"/>
      </rPr>
      <t xml:space="preserve">7,926 </t>
    </r>
    <r>
      <rPr>
        <sz val="13"/>
        <rFont val="Franklin Gothic Book"/>
        <family val="2"/>
      </rPr>
      <t>-высотой свыше 12 этажей с централиз.гор.водоснабжением и повышенными требованиями к их благоустройству</t>
    </r>
  </si>
  <si>
    <r>
      <rPr>
        <b/>
        <sz val="13"/>
        <rFont val="Franklin Gothic Book"/>
        <family val="2"/>
      </rPr>
      <t xml:space="preserve">3,296 </t>
    </r>
    <r>
      <rPr>
        <sz val="13"/>
        <rFont val="Franklin Gothic Book"/>
        <family val="2"/>
      </rPr>
      <t>-с общими душевыми</t>
    </r>
  </si>
  <si>
    <r>
      <rPr>
        <b/>
        <sz val="13"/>
        <rFont val="Franklin Gothic Book"/>
        <family val="2"/>
      </rPr>
      <t xml:space="preserve">1,574 </t>
    </r>
    <r>
      <rPr>
        <sz val="13"/>
        <rFont val="Franklin Gothic Book"/>
        <family val="2"/>
      </rPr>
      <t>-без душевых</t>
    </r>
  </si>
  <si>
    <t>52,0</t>
  </si>
  <si>
    <t>70,0</t>
  </si>
  <si>
    <t>Наименование Потребителя</t>
  </si>
  <si>
    <r>
      <t>норматив потребления на ГВС ОДН м</t>
    </r>
    <r>
      <rPr>
        <vertAlign val="superscript"/>
        <sz val="12"/>
        <rFont val="Franklin Gothic Book"/>
        <family val="2"/>
      </rPr>
      <t>3</t>
    </r>
    <r>
      <rPr>
        <sz val="13"/>
        <rFont val="Franklin Gothic Book"/>
        <family val="2"/>
      </rPr>
      <t>/м</t>
    </r>
    <r>
      <rPr>
        <vertAlign val="superscript"/>
        <sz val="13"/>
        <rFont val="Franklin Gothic Book"/>
        <family val="2"/>
      </rPr>
      <t>2</t>
    </r>
    <r>
      <rPr>
        <sz val="13"/>
        <rFont val="Franklin Gothic Book"/>
        <family val="2"/>
      </rPr>
      <t>/</t>
    </r>
  </si>
  <si>
    <r>
      <t>норматив потребления на ГВС, м</t>
    </r>
    <r>
      <rPr>
        <vertAlign val="superscript"/>
        <sz val="13"/>
        <rFont val="Franklin Gothic Book"/>
        <family val="2"/>
      </rPr>
      <t>3</t>
    </r>
    <r>
      <rPr>
        <sz val="13"/>
        <rFont val="Franklin Gothic Book"/>
        <family val="2"/>
      </rPr>
      <t>/чел/месяц</t>
    </r>
  </si>
  <si>
    <r>
      <t>норматив потребления на отопление, Гкал/м</t>
    </r>
    <r>
      <rPr>
        <vertAlign val="superscript"/>
        <sz val="13"/>
        <rFont val="Franklin Gothic Book"/>
        <family val="2"/>
      </rPr>
      <t>2</t>
    </r>
    <r>
      <rPr>
        <sz val="13"/>
        <rFont val="Franklin Gothic Book"/>
        <family val="2"/>
      </rPr>
      <t>/месяц</t>
    </r>
  </si>
  <si>
    <t>Температурный график 150-70 ⁰С со срезкой на 125 ⁰С   регулирования отпуска тепла от Западно-Сибирской ТЭЦ - филиал АО "ЕВРАЗ ЗСМК" на отопительный сезон 2017-2018 г.г.</t>
  </si>
  <si>
    <t>56,8</t>
  </si>
  <si>
    <t>55,1</t>
  </si>
  <si>
    <t>мп____________________Д.В.Тураев</t>
  </si>
  <si>
    <r>
      <t xml:space="preserve">Признак расчета </t>
    </r>
    <r>
      <rPr>
        <b/>
        <sz val="13"/>
        <rFont val="Franklin Gothic Book"/>
        <family val="2"/>
      </rPr>
      <t>ОДН/УК</t>
    </r>
    <r>
      <rPr>
        <sz val="13"/>
        <rFont val="Franklin Gothic Book"/>
        <family val="2"/>
      </rPr>
      <t xml:space="preserve">  (МКД в дог.на ОДН/МКД в дог.на обслуживании в УК)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</si>
</sst>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Franklin Gothic Book"/>
      <family val="2"/>
    </font>
    <font>
      <b/>
      <sz val="11"/>
      <name val="Franklin Gothic Book"/>
      <family val="2"/>
    </font>
    <font>
      <vertAlign val="superscript"/>
      <sz val="11"/>
      <name val="Franklin Gothic Book"/>
      <family val="2"/>
    </font>
    <font>
      <sz val="14"/>
      <name val="Franklin Gothic Book"/>
      <family val="2"/>
    </font>
    <font>
      <sz val="16"/>
      <name val="Franklin Gothic Book"/>
      <family val="2"/>
    </font>
    <font>
      <b/>
      <sz val="16"/>
      <name val="Franklin Gothic Book"/>
      <family val="2"/>
    </font>
    <font>
      <sz val="13"/>
      <name val="Franklin Gothic Book"/>
      <family val="2"/>
    </font>
    <font>
      <b/>
      <sz val="13"/>
      <name val="Franklin Gothic Book"/>
      <family val="2"/>
    </font>
    <font>
      <b/>
      <sz val="14"/>
      <name val="Franklin Gothic Book"/>
      <family val="2"/>
    </font>
    <font>
      <b/>
      <sz val="12"/>
      <name val="Franklin Gothic Book"/>
      <family val="2"/>
    </font>
    <font>
      <vertAlign val="superscript"/>
      <sz val="12"/>
      <name val="Franklin Gothic Book"/>
      <family val="2"/>
    </font>
    <font>
      <vertAlign val="superscript"/>
      <sz val="13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4" fontId="3" fillId="0" borderId="15" xfId="0" applyNumberFormat="1" applyFont="1" applyBorder="1" applyAlignment="1">
      <alignment horizontal="center"/>
    </xf>
    <xf numFmtId="174" fontId="3" fillId="0" borderId="16" xfId="0" applyNumberFormat="1" applyFont="1" applyBorder="1" applyAlignment="1">
      <alignment horizontal="center"/>
    </xf>
    <xf numFmtId="174" fontId="3" fillId="0" borderId="17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0" borderId="19" xfId="0" applyNumberFormat="1" applyFont="1" applyBorder="1" applyAlignment="1">
      <alignment horizontal="center"/>
    </xf>
    <xf numFmtId="1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7" xfId="0" applyFont="1" applyBorder="1" applyAlignment="1">
      <alignment/>
    </xf>
    <xf numFmtId="1" fontId="5" fillId="0" borderId="34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2" fontId="5" fillId="0" borderId="32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2" fontId="5" fillId="0" borderId="34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 textRotation="90" wrapText="1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1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70" fontId="11" fillId="0" borderId="0" xfId="42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37" xfId="0" applyFont="1" applyBorder="1" applyAlignment="1">
      <alignment horizontal="left"/>
    </xf>
    <xf numFmtId="49" fontId="5" fillId="0" borderId="16" xfId="52" applyNumberFormat="1" applyFont="1" applyFill="1" applyBorder="1" applyAlignment="1" applyProtection="1">
      <alignment horizontal="center"/>
      <protection hidden="1"/>
    </xf>
    <xf numFmtId="175" fontId="5" fillId="0" borderId="11" xfId="52" applyNumberFormat="1" applyFont="1" applyFill="1" applyBorder="1" applyAlignment="1" applyProtection="1">
      <alignment horizontal="center"/>
      <protection hidden="1"/>
    </xf>
    <xf numFmtId="175" fontId="5" fillId="0" borderId="11" xfId="0" applyNumberFormat="1" applyFont="1" applyBorder="1" applyAlignment="1" applyProtection="1">
      <alignment horizontal="center"/>
      <protection hidden="1"/>
    </xf>
    <xf numFmtId="49" fontId="5" fillId="0" borderId="11" xfId="52" applyNumberFormat="1" applyFont="1" applyFill="1" applyBorder="1" applyAlignment="1" applyProtection="1">
      <alignment horizontal="center"/>
      <protection hidden="1"/>
    </xf>
    <xf numFmtId="49" fontId="5" fillId="0" borderId="30" xfId="52" applyNumberFormat="1" applyFont="1" applyFill="1" applyBorder="1" applyAlignment="1" applyProtection="1">
      <alignment horizontal="center"/>
      <protection hidden="1"/>
    </xf>
    <xf numFmtId="175" fontId="5" fillId="0" borderId="30" xfId="52" applyNumberFormat="1" applyFont="1" applyFill="1" applyBorder="1" applyAlignment="1" applyProtection="1">
      <alignment horizontal="center"/>
      <protection hidden="1"/>
    </xf>
    <xf numFmtId="175" fontId="5" fillId="0" borderId="26" xfId="0" applyNumberFormat="1" applyFont="1" applyBorder="1" applyAlignment="1" applyProtection="1">
      <alignment horizontal="center"/>
      <protection hidden="1"/>
    </xf>
    <xf numFmtId="175" fontId="5" fillId="0" borderId="14" xfId="0" applyNumberFormat="1" applyFont="1" applyBorder="1" applyAlignment="1" applyProtection="1">
      <alignment horizontal="center"/>
      <protection hidden="1"/>
    </xf>
    <xf numFmtId="49" fontId="5" fillId="0" borderId="17" xfId="52" applyNumberFormat="1" applyFont="1" applyFill="1" applyBorder="1" applyAlignment="1" applyProtection="1">
      <alignment horizontal="center"/>
      <protection hidden="1"/>
    </xf>
    <xf numFmtId="175" fontId="5" fillId="0" borderId="34" xfId="52" applyNumberFormat="1" applyFont="1" applyFill="1" applyBorder="1" applyAlignment="1" applyProtection="1">
      <alignment horizontal="center"/>
      <protection hidden="1"/>
    </xf>
    <xf numFmtId="175" fontId="5" fillId="0" borderId="35" xfId="52" applyNumberFormat="1" applyFont="1" applyFill="1" applyBorder="1" applyAlignment="1" applyProtection="1">
      <alignment horizontal="center"/>
      <protection hidden="1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7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49" fontId="5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6" fillId="0" borderId="45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="80" zoomScaleNormal="80" zoomScaleSheetLayoutView="80" zoomScalePageLayoutView="0" workbookViewId="0" topLeftCell="A1">
      <selection activeCell="F31" sqref="F31"/>
    </sheetView>
  </sheetViews>
  <sheetFormatPr defaultColWidth="9.00390625" defaultRowHeight="12.75"/>
  <cols>
    <col min="1" max="1" width="19.25390625" style="2" customWidth="1"/>
    <col min="2" max="2" width="9.375" style="2" customWidth="1"/>
    <col min="3" max="4" width="10.875" style="2" bestFit="1" customWidth="1"/>
    <col min="5" max="5" width="12.75390625" style="2" customWidth="1"/>
    <col min="6" max="8" width="10.875" style="2" bestFit="1" customWidth="1"/>
    <col min="9" max="9" width="11.75390625" style="2" customWidth="1"/>
    <col min="10" max="12" width="10.875" style="2" bestFit="1" customWidth="1"/>
    <col min="13" max="13" width="12.00390625" style="2" customWidth="1"/>
    <col min="14" max="16" width="10.875" style="2" bestFit="1" customWidth="1"/>
    <col min="17" max="17" width="12.125" style="2" customWidth="1"/>
    <col min="18" max="18" width="12.25390625" style="2" customWidth="1"/>
    <col min="19" max="19" width="11.875" style="2" customWidth="1"/>
    <col min="20" max="20" width="12.00390625" style="3" customWidth="1"/>
    <col min="21" max="16384" width="9.125" style="2" customWidth="1"/>
  </cols>
  <sheetData>
    <row r="1" spans="1:20" s="4" customFormat="1" ht="36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112" t="s">
        <v>65</v>
      </c>
      <c r="L1" s="112"/>
      <c r="M1" s="112"/>
      <c r="N1" s="112"/>
      <c r="O1" s="112"/>
      <c r="P1" s="112"/>
      <c r="Q1" s="112"/>
      <c r="R1" s="112"/>
      <c r="T1" s="5"/>
    </row>
    <row r="2" spans="1:20" s="4" customFormat="1" ht="19.5">
      <c r="A2" s="50"/>
      <c r="B2" s="50"/>
      <c r="C2" s="50"/>
      <c r="D2" s="50"/>
      <c r="E2" s="50"/>
      <c r="F2" s="50"/>
      <c r="G2" s="50"/>
      <c r="H2" s="50"/>
      <c r="I2" s="50"/>
      <c r="J2" s="112" t="str">
        <f>'прил.4'!A2</f>
        <v>к договору № ____ от __________г.</v>
      </c>
      <c r="K2" s="112"/>
      <c r="L2" s="112"/>
      <c r="M2" s="112"/>
      <c r="N2" s="112"/>
      <c r="O2" s="112"/>
      <c r="P2" s="112"/>
      <c r="Q2" s="112"/>
      <c r="R2" s="112"/>
      <c r="T2" s="5"/>
    </row>
    <row r="3" spans="1:20" s="4" customFormat="1" ht="19.5">
      <c r="A3" s="50"/>
      <c r="B3" s="50"/>
      <c r="C3" s="50"/>
      <c r="D3" s="50"/>
      <c r="E3" s="50"/>
      <c r="F3" s="50"/>
      <c r="G3" s="50"/>
      <c r="H3" s="50"/>
      <c r="I3" s="50"/>
      <c r="J3" s="49"/>
      <c r="K3" s="49"/>
      <c r="L3" s="49"/>
      <c r="M3" s="49"/>
      <c r="N3" s="49"/>
      <c r="O3" s="49"/>
      <c r="P3" s="49"/>
      <c r="Q3" s="49"/>
      <c r="R3" s="49"/>
      <c r="T3" s="5"/>
    </row>
    <row r="4" spans="1:20" s="4" customFormat="1" ht="51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T4" s="5"/>
    </row>
    <row r="5" spans="1:20" s="4" customFormat="1" ht="35.25" customHeight="1">
      <c r="A5" s="121" t="str">
        <f>'прил.4'!B5</f>
        <v>Наименование Потребителя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T5" s="5"/>
    </row>
    <row r="6" spans="1:20" s="4" customFormat="1" ht="52.5" customHeight="1">
      <c r="A6" s="119" t="s">
        <v>45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T6" s="5"/>
    </row>
    <row r="7" spans="1:20" s="4" customFormat="1" ht="41.25" customHeight="1" thickBo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T7" s="5"/>
    </row>
    <row r="8" spans="1:20" s="4" customFormat="1" ht="15.75">
      <c r="A8" s="53" t="s">
        <v>1</v>
      </c>
      <c r="B8" s="54">
        <v>1</v>
      </c>
      <c r="C8" s="54">
        <v>2</v>
      </c>
      <c r="D8" s="54">
        <v>3</v>
      </c>
      <c r="E8" s="54" t="s">
        <v>2</v>
      </c>
      <c r="F8" s="54">
        <v>4</v>
      </c>
      <c r="G8" s="54">
        <v>5</v>
      </c>
      <c r="H8" s="54">
        <v>6</v>
      </c>
      <c r="I8" s="54" t="s">
        <v>3</v>
      </c>
      <c r="J8" s="54">
        <v>7</v>
      </c>
      <c r="K8" s="54">
        <v>8</v>
      </c>
      <c r="L8" s="54">
        <v>9</v>
      </c>
      <c r="M8" s="54" t="s">
        <v>4</v>
      </c>
      <c r="N8" s="54">
        <v>10</v>
      </c>
      <c r="O8" s="54">
        <v>11</v>
      </c>
      <c r="P8" s="54">
        <v>12</v>
      </c>
      <c r="Q8" s="54" t="s">
        <v>5</v>
      </c>
      <c r="R8" s="55" t="s">
        <v>6</v>
      </c>
      <c r="S8" s="6" t="s">
        <v>15</v>
      </c>
      <c r="T8" s="5"/>
    </row>
    <row r="9" spans="1:20" s="4" customFormat="1" ht="15.75">
      <c r="A9" s="40" t="s">
        <v>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  <c r="S9" s="6"/>
      <c r="T9" s="5"/>
    </row>
    <row r="10" spans="1:20" s="4" customFormat="1" ht="16.5" thickBot="1">
      <c r="A10" s="56" t="s">
        <v>39</v>
      </c>
      <c r="B10" s="57"/>
      <c r="C10" s="57"/>
      <c r="D10" s="57"/>
      <c r="E10" s="58"/>
      <c r="F10" s="57"/>
      <c r="G10" s="57"/>
      <c r="H10" s="57"/>
      <c r="I10" s="58"/>
      <c r="J10" s="57"/>
      <c r="K10" s="57"/>
      <c r="L10" s="57"/>
      <c r="M10" s="58"/>
      <c r="N10" s="57"/>
      <c r="O10" s="57"/>
      <c r="P10" s="57"/>
      <c r="Q10" s="58"/>
      <c r="R10" s="59"/>
      <c r="S10" s="6"/>
      <c r="T10" s="5"/>
    </row>
    <row r="11" spans="1:20" s="4" customFormat="1" ht="15.75" hidden="1">
      <c r="A11" s="60" t="s">
        <v>18</v>
      </c>
      <c r="B11" s="61" t="e">
        <f>B18</f>
        <v>#REF!</v>
      </c>
      <c r="C11" s="61" t="e">
        <f aca="true" t="shared" si="0" ref="C11:Q11">C18</f>
        <v>#REF!</v>
      </c>
      <c r="D11" s="61" t="e">
        <f t="shared" si="0"/>
        <v>#REF!</v>
      </c>
      <c r="E11" s="62" t="e">
        <f t="shared" si="0"/>
        <v>#REF!</v>
      </c>
      <c r="F11" s="61" t="e">
        <f t="shared" si="0"/>
        <v>#REF!</v>
      </c>
      <c r="G11" s="61" t="e">
        <f t="shared" si="0"/>
        <v>#REF!</v>
      </c>
      <c r="H11" s="61" t="e">
        <f t="shared" si="0"/>
        <v>#REF!</v>
      </c>
      <c r="I11" s="62" t="e">
        <f t="shared" si="0"/>
        <v>#REF!</v>
      </c>
      <c r="J11" s="61" t="e">
        <f t="shared" si="0"/>
        <v>#REF!</v>
      </c>
      <c r="K11" s="61" t="e">
        <f t="shared" si="0"/>
        <v>#REF!</v>
      </c>
      <c r="L11" s="61" t="e">
        <f t="shared" si="0"/>
        <v>#REF!</v>
      </c>
      <c r="M11" s="62" t="e">
        <f t="shared" si="0"/>
        <v>#REF!</v>
      </c>
      <c r="N11" s="61" t="e">
        <f t="shared" si="0"/>
        <v>#REF!</v>
      </c>
      <c r="O11" s="61" t="e">
        <f t="shared" si="0"/>
        <v>#REF!</v>
      </c>
      <c r="P11" s="61" t="e">
        <f t="shared" si="0"/>
        <v>#REF!</v>
      </c>
      <c r="Q11" s="62" t="e">
        <f t="shared" si="0"/>
        <v>#REF!</v>
      </c>
      <c r="R11" s="63" t="e">
        <f>Q11+M11+I11+E11</f>
        <v>#REF!</v>
      </c>
      <c r="S11" s="6"/>
      <c r="T11" s="5"/>
    </row>
    <row r="12" spans="1:20" s="4" customFormat="1" ht="16.5" hidden="1" thickBot="1">
      <c r="A12" s="64" t="s">
        <v>19</v>
      </c>
      <c r="B12" s="65" t="e">
        <f>B19</f>
        <v>#REF!</v>
      </c>
      <c r="C12" s="65" t="e">
        <f aca="true" t="shared" si="1" ref="C12:Q12">C19</f>
        <v>#REF!</v>
      </c>
      <c r="D12" s="65" t="e">
        <f t="shared" si="1"/>
        <v>#REF!</v>
      </c>
      <c r="E12" s="66" t="e">
        <f t="shared" si="1"/>
        <v>#REF!</v>
      </c>
      <c r="F12" s="65" t="e">
        <f t="shared" si="1"/>
        <v>#REF!</v>
      </c>
      <c r="G12" s="65" t="e">
        <f t="shared" si="1"/>
        <v>#REF!</v>
      </c>
      <c r="H12" s="65" t="e">
        <f t="shared" si="1"/>
        <v>#REF!</v>
      </c>
      <c r="I12" s="66" t="e">
        <f t="shared" si="1"/>
        <v>#REF!</v>
      </c>
      <c r="J12" s="65" t="e">
        <f t="shared" si="1"/>
        <v>#REF!</v>
      </c>
      <c r="K12" s="65" t="e">
        <f t="shared" si="1"/>
        <v>#REF!</v>
      </c>
      <c r="L12" s="65" t="e">
        <f t="shared" si="1"/>
        <v>#REF!</v>
      </c>
      <c r="M12" s="66" t="e">
        <f t="shared" si="1"/>
        <v>#REF!</v>
      </c>
      <c r="N12" s="65" t="e">
        <f t="shared" si="1"/>
        <v>#REF!</v>
      </c>
      <c r="O12" s="65" t="e">
        <f t="shared" si="1"/>
        <v>#REF!</v>
      </c>
      <c r="P12" s="65" t="e">
        <f t="shared" si="1"/>
        <v>#REF!</v>
      </c>
      <c r="Q12" s="66" t="e">
        <f t="shared" si="1"/>
        <v>#REF!</v>
      </c>
      <c r="R12" s="67" t="e">
        <f>Q12+M12+I12+E12</f>
        <v>#REF!</v>
      </c>
      <c r="S12" s="6"/>
      <c r="T12" s="5"/>
    </row>
    <row r="13" spans="1:20" s="4" customFormat="1" ht="16.5" hidden="1" thickBot="1">
      <c r="A13" s="36"/>
      <c r="B13" s="68"/>
      <c r="C13" s="68"/>
      <c r="D13" s="68"/>
      <c r="E13" s="69"/>
      <c r="F13" s="68"/>
      <c r="G13" s="68"/>
      <c r="H13" s="68"/>
      <c r="I13" s="69"/>
      <c r="J13" s="68"/>
      <c r="K13" s="68"/>
      <c r="L13" s="68"/>
      <c r="M13" s="69"/>
      <c r="N13" s="68"/>
      <c r="O13" s="68"/>
      <c r="P13" s="68"/>
      <c r="Q13" s="69"/>
      <c r="R13" s="69"/>
      <c r="S13" s="8"/>
      <c r="T13" s="5"/>
    </row>
    <row r="14" spans="1:20" s="4" customFormat="1" ht="15.75">
      <c r="A14" s="53" t="s">
        <v>10</v>
      </c>
      <c r="B14" s="61" t="e">
        <f>R14*0.18</f>
        <v>#REF!</v>
      </c>
      <c r="C14" s="61" t="e">
        <f>R14*0.16</f>
        <v>#REF!</v>
      </c>
      <c r="D14" s="61" t="e">
        <f>R14*0.13</f>
        <v>#REF!</v>
      </c>
      <c r="E14" s="62" t="e">
        <f>SUM(B14:D14)</f>
        <v>#REF!</v>
      </c>
      <c r="F14" s="61" t="e">
        <f>R14*0.08</f>
        <v>#REF!</v>
      </c>
      <c r="G14" s="61" t="e">
        <f>R14*0.04</f>
        <v>#REF!</v>
      </c>
      <c r="H14" s="61" t="s">
        <v>7</v>
      </c>
      <c r="I14" s="62" t="e">
        <f>SUM(F14:H14)</f>
        <v>#REF!</v>
      </c>
      <c r="J14" s="61" t="s">
        <v>7</v>
      </c>
      <c r="K14" s="61" t="s">
        <v>7</v>
      </c>
      <c r="L14" s="61" t="e">
        <f>R14*0.04</f>
        <v>#REF!</v>
      </c>
      <c r="M14" s="62" t="e">
        <f>SUM(J14:L14)</f>
        <v>#REF!</v>
      </c>
      <c r="N14" s="61" t="e">
        <f>R14*0.07</f>
        <v>#REF!</v>
      </c>
      <c r="O14" s="61" t="e">
        <f>R14*0.14</f>
        <v>#REF!</v>
      </c>
      <c r="P14" s="61" t="e">
        <f>R14*0.16</f>
        <v>#REF!</v>
      </c>
      <c r="Q14" s="62" t="e">
        <f>SUM(N14:P14)</f>
        <v>#REF!</v>
      </c>
      <c r="R14" s="63" t="e">
        <f>ROUND(S14*24*228*0.6,2)</f>
        <v>#REF!</v>
      </c>
      <c r="S14" s="13" t="e">
        <f>'Прил.2 новое'!#REF!</f>
        <v>#REF!</v>
      </c>
      <c r="T14" s="115" t="s">
        <v>20</v>
      </c>
    </row>
    <row r="15" spans="1:20" s="4" customFormat="1" ht="15.75" hidden="1">
      <c r="A15" s="40" t="s">
        <v>9</v>
      </c>
      <c r="B15" s="70">
        <f>R15*0.18</f>
        <v>0</v>
      </c>
      <c r="C15" s="70">
        <f>R15*0.16</f>
        <v>0</v>
      </c>
      <c r="D15" s="70">
        <f>R15*0.13</f>
        <v>0</v>
      </c>
      <c r="E15" s="71">
        <f>SUM(B15:D15)</f>
        <v>0</v>
      </c>
      <c r="F15" s="70">
        <f>R15*0.08</f>
        <v>0</v>
      </c>
      <c r="G15" s="70">
        <f>R15*0.04</f>
        <v>0</v>
      </c>
      <c r="H15" s="70" t="s">
        <v>7</v>
      </c>
      <c r="I15" s="71">
        <f>SUM(F15:H15)</f>
        <v>0</v>
      </c>
      <c r="J15" s="70" t="s">
        <v>7</v>
      </c>
      <c r="K15" s="70" t="s">
        <v>7</v>
      </c>
      <c r="L15" s="70">
        <f>R15*0.04</f>
        <v>0</v>
      </c>
      <c r="M15" s="71">
        <f>SUM(J15:L15)</f>
        <v>0</v>
      </c>
      <c r="N15" s="70">
        <f>R15*0.07</f>
        <v>0</v>
      </c>
      <c r="O15" s="70">
        <f>R15*0.14</f>
        <v>0</v>
      </c>
      <c r="P15" s="70">
        <f>R15*0.16</f>
        <v>0</v>
      </c>
      <c r="Q15" s="71">
        <f>SUM(N15:P15)</f>
        <v>0</v>
      </c>
      <c r="R15" s="72">
        <f>ROUND(S15*S20*S21*8,2)</f>
        <v>0</v>
      </c>
      <c r="S15" s="14"/>
      <c r="T15" s="116"/>
    </row>
    <row r="16" spans="1:20" s="4" customFormat="1" ht="16.5" hidden="1" thickBot="1">
      <c r="A16" s="43" t="s">
        <v>11</v>
      </c>
      <c r="B16" s="73">
        <f>R16*0.18</f>
        <v>0</v>
      </c>
      <c r="C16" s="73">
        <f>R16*0.16</f>
        <v>0</v>
      </c>
      <c r="D16" s="73">
        <f>R16*0.13</f>
        <v>0</v>
      </c>
      <c r="E16" s="74">
        <f>SUM(B16:D16)</f>
        <v>0</v>
      </c>
      <c r="F16" s="73">
        <f>R16*0.08</f>
        <v>0</v>
      </c>
      <c r="G16" s="73">
        <f>R16*0.04</f>
        <v>0</v>
      </c>
      <c r="H16" s="73" t="s">
        <v>7</v>
      </c>
      <c r="I16" s="74">
        <f>SUM(F16:H16)</f>
        <v>0</v>
      </c>
      <c r="J16" s="73" t="s">
        <v>7</v>
      </c>
      <c r="K16" s="73" t="s">
        <v>7</v>
      </c>
      <c r="L16" s="73">
        <f>R16*0.04</f>
        <v>0</v>
      </c>
      <c r="M16" s="74">
        <f>SUM(J16:L16)</f>
        <v>0</v>
      </c>
      <c r="N16" s="73">
        <f>R16*0.07</f>
        <v>0</v>
      </c>
      <c r="O16" s="73">
        <f>R16*0.14</f>
        <v>0</v>
      </c>
      <c r="P16" s="73">
        <f>R16*0.16</f>
        <v>0</v>
      </c>
      <c r="Q16" s="74">
        <f>SUM(N16:P16)</f>
        <v>0</v>
      </c>
      <c r="R16" s="75">
        <f>ROUND(S16*S22*S23*8,2)</f>
        <v>0</v>
      </c>
      <c r="S16" s="15">
        <v>0</v>
      </c>
      <c r="T16" s="117"/>
    </row>
    <row r="17" spans="1:20" s="4" customFormat="1" ht="16.5" thickBot="1">
      <c r="A17" s="35" t="s">
        <v>26</v>
      </c>
      <c r="B17" s="68" t="e">
        <f>$R$17/12</f>
        <v>#REF!</v>
      </c>
      <c r="C17" s="68" t="e">
        <f>$R$17/12</f>
        <v>#REF!</v>
      </c>
      <c r="D17" s="68" t="e">
        <f>$R$17/12</f>
        <v>#REF!</v>
      </c>
      <c r="E17" s="69" t="e">
        <f>SUM(B17:D17)</f>
        <v>#REF!</v>
      </c>
      <c r="F17" s="68" t="e">
        <f>$R$17/12</f>
        <v>#REF!</v>
      </c>
      <c r="G17" s="68" t="e">
        <f>$R$17/12</f>
        <v>#REF!</v>
      </c>
      <c r="H17" s="68" t="e">
        <f>$R$17/12</f>
        <v>#REF!</v>
      </c>
      <c r="I17" s="69" t="e">
        <f>SUM(F17:H17)</f>
        <v>#REF!</v>
      </c>
      <c r="J17" s="68" t="e">
        <f>$R$17/12</f>
        <v>#REF!</v>
      </c>
      <c r="K17" s="68" t="e">
        <f>$R$17/12</f>
        <v>#REF!</v>
      </c>
      <c r="L17" s="68" t="e">
        <f>$R$17/12</f>
        <v>#REF!</v>
      </c>
      <c r="M17" s="69" t="e">
        <f>SUM(J17:L17)</f>
        <v>#REF!</v>
      </c>
      <c r="N17" s="68" t="e">
        <f>$R$17/12</f>
        <v>#REF!</v>
      </c>
      <c r="O17" s="68" t="e">
        <f>$R$17/12</f>
        <v>#REF!</v>
      </c>
      <c r="P17" s="68" t="e">
        <f>$R$17/12</f>
        <v>#REF!</v>
      </c>
      <c r="Q17" s="69" t="e">
        <f>SUM(N17:P17)</f>
        <v>#REF!</v>
      </c>
      <c r="R17" s="76" t="e">
        <f>ROUND(S17*S22*S23*12,2)</f>
        <v>#REF!</v>
      </c>
      <c r="S17" s="16" t="e">
        <f>'Прил.2 новое'!#REF!</f>
        <v>#REF!</v>
      </c>
      <c r="T17" s="9"/>
    </row>
    <row r="18" spans="1:20" s="4" customFormat="1" ht="16.5" thickBot="1">
      <c r="A18" s="77" t="s">
        <v>21</v>
      </c>
      <c r="B18" s="78" t="e">
        <f>SUM(B14:B17)</f>
        <v>#REF!</v>
      </c>
      <c r="C18" s="78" t="e">
        <f aca="true" t="shared" si="2" ref="C18:Q18">SUM(C14:C17)</f>
        <v>#REF!</v>
      </c>
      <c r="D18" s="78" t="e">
        <f t="shared" si="2"/>
        <v>#REF!</v>
      </c>
      <c r="E18" s="79" t="e">
        <f t="shared" si="2"/>
        <v>#REF!</v>
      </c>
      <c r="F18" s="78" t="e">
        <f>SUM(F14:F17)</f>
        <v>#REF!</v>
      </c>
      <c r="G18" s="78" t="e">
        <f t="shared" si="2"/>
        <v>#REF!</v>
      </c>
      <c r="H18" s="78" t="e">
        <f t="shared" si="2"/>
        <v>#REF!</v>
      </c>
      <c r="I18" s="79" t="e">
        <f t="shared" si="2"/>
        <v>#REF!</v>
      </c>
      <c r="J18" s="78" t="e">
        <f t="shared" si="2"/>
        <v>#REF!</v>
      </c>
      <c r="K18" s="78" t="e">
        <f t="shared" si="2"/>
        <v>#REF!</v>
      </c>
      <c r="L18" s="78" t="e">
        <f t="shared" si="2"/>
        <v>#REF!</v>
      </c>
      <c r="M18" s="79" t="e">
        <f>SUM(M14:M17)</f>
        <v>#REF!</v>
      </c>
      <c r="N18" s="78" t="e">
        <f t="shared" si="2"/>
        <v>#REF!</v>
      </c>
      <c r="O18" s="78" t="e">
        <f t="shared" si="2"/>
        <v>#REF!</v>
      </c>
      <c r="P18" s="78" t="e">
        <f t="shared" si="2"/>
        <v>#REF!</v>
      </c>
      <c r="Q18" s="79" t="e">
        <f t="shared" si="2"/>
        <v>#REF!</v>
      </c>
      <c r="R18" s="80" t="e">
        <f>SUM(R14:R17)</f>
        <v>#REF!</v>
      </c>
      <c r="S18" s="16"/>
      <c r="T18" s="5"/>
    </row>
    <row r="19" spans="1:20" s="4" customFormat="1" ht="16.5" thickBot="1">
      <c r="A19" s="81" t="s">
        <v>22</v>
      </c>
      <c r="B19" s="78" t="e">
        <f>$R$19/12</f>
        <v>#REF!</v>
      </c>
      <c r="C19" s="78" t="e">
        <f>$R$19/12</f>
        <v>#REF!</v>
      </c>
      <c r="D19" s="78" t="e">
        <f>$R$19/12</f>
        <v>#REF!</v>
      </c>
      <c r="E19" s="79" t="e">
        <f>SUM(B19:D19)</f>
        <v>#REF!</v>
      </c>
      <c r="F19" s="78" t="e">
        <f>$R$19/12</f>
        <v>#REF!</v>
      </c>
      <c r="G19" s="78" t="e">
        <f>$R$19/12</f>
        <v>#REF!</v>
      </c>
      <c r="H19" s="78" t="e">
        <f>$R$19/12</f>
        <v>#REF!</v>
      </c>
      <c r="I19" s="79" t="e">
        <f>SUM(F19:H19)</f>
        <v>#REF!</v>
      </c>
      <c r="J19" s="78" t="e">
        <f>$R$19/12</f>
        <v>#REF!</v>
      </c>
      <c r="K19" s="78" t="e">
        <f>$R$19/12</f>
        <v>#REF!</v>
      </c>
      <c r="L19" s="78" t="e">
        <f>$R$19/12</f>
        <v>#REF!</v>
      </c>
      <c r="M19" s="79" t="e">
        <f>SUM(J19:L19)</f>
        <v>#REF!</v>
      </c>
      <c r="N19" s="78" t="e">
        <f>$R$19/12</f>
        <v>#REF!</v>
      </c>
      <c r="O19" s="78" t="e">
        <f>$R$19/12</f>
        <v>#REF!</v>
      </c>
      <c r="P19" s="78" t="e">
        <f>$R$19/12</f>
        <v>#REF!</v>
      </c>
      <c r="Q19" s="79" t="e">
        <f>SUM(N19:P19)</f>
        <v>#REF!</v>
      </c>
      <c r="R19" s="80" t="e">
        <f>ROUND(S19*S22*S23*12*0.8,2)</f>
        <v>#REF!</v>
      </c>
      <c r="S19" s="17" t="e">
        <f>'Прил.2 новое'!#REF!</f>
        <v>#REF!</v>
      </c>
      <c r="T19" s="10" t="s">
        <v>23</v>
      </c>
    </row>
    <row r="20" spans="1:20" s="4" customFormat="1" ht="19.5" hidden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82"/>
      <c r="N20" s="120" t="s">
        <v>12</v>
      </c>
      <c r="O20" s="120"/>
      <c r="P20" s="120"/>
      <c r="Q20" s="120"/>
      <c r="R20" s="120"/>
      <c r="S20" s="12">
        <v>0</v>
      </c>
      <c r="T20" s="5"/>
    </row>
    <row r="21" spans="1:20" s="4" customFormat="1" ht="19.5" hidden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118" t="s">
        <v>13</v>
      </c>
      <c r="O21" s="118"/>
      <c r="P21" s="118"/>
      <c r="Q21" s="118"/>
      <c r="R21" s="118"/>
      <c r="S21" s="7">
        <v>0</v>
      </c>
      <c r="T21" s="5"/>
    </row>
    <row r="22" spans="1:20" s="4" customFormat="1" ht="19.5" hidden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118" t="s">
        <v>14</v>
      </c>
      <c r="O22" s="118"/>
      <c r="P22" s="118"/>
      <c r="Q22" s="118"/>
      <c r="R22" s="118"/>
      <c r="S22" s="7">
        <v>24</v>
      </c>
      <c r="T22" s="5"/>
    </row>
    <row r="23" spans="1:20" s="4" customFormat="1" ht="19.5" hidden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118" t="s">
        <v>16</v>
      </c>
      <c r="O23" s="118"/>
      <c r="P23" s="118"/>
      <c r="Q23" s="118"/>
      <c r="R23" s="118"/>
      <c r="S23" s="7">
        <v>30</v>
      </c>
      <c r="T23" s="5"/>
    </row>
    <row r="24" spans="1:20" s="4" customFormat="1" ht="19.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82"/>
      <c r="O24" s="82"/>
      <c r="P24" s="82"/>
      <c r="Q24" s="82"/>
      <c r="R24" s="82"/>
      <c r="S24" s="11"/>
      <c r="T24" s="5"/>
    </row>
    <row r="25" spans="1:20" s="4" customFormat="1" ht="19.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82"/>
      <c r="O25" s="82"/>
      <c r="P25" s="82"/>
      <c r="Q25" s="82"/>
      <c r="R25" s="82"/>
      <c r="S25" s="11"/>
      <c r="T25" s="5"/>
    </row>
    <row r="26" spans="1:20" s="4" customFormat="1" ht="67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T26" s="5"/>
    </row>
    <row r="27" spans="1:20" s="4" customFormat="1" ht="19.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T27" s="5"/>
    </row>
    <row r="28" spans="1:20" s="4" customFormat="1" ht="19.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T28" s="5"/>
    </row>
    <row r="29" spans="1:20" s="4" customFormat="1" ht="21">
      <c r="A29" s="113" t="s">
        <v>27</v>
      </c>
      <c r="B29" s="113"/>
      <c r="C29" s="113"/>
      <c r="D29" s="113"/>
      <c r="E29" s="113"/>
      <c r="F29" s="51"/>
      <c r="G29" s="51"/>
      <c r="H29" s="51"/>
      <c r="I29" s="51"/>
      <c r="J29" s="52"/>
      <c r="K29" s="51" t="s">
        <v>37</v>
      </c>
      <c r="L29" s="51"/>
      <c r="M29" s="51"/>
      <c r="N29" s="51"/>
      <c r="O29" s="51"/>
      <c r="P29" s="49"/>
      <c r="Q29" s="50"/>
      <c r="R29" s="50"/>
      <c r="T29" s="5"/>
    </row>
    <row r="30" spans="1:20" s="4" customFormat="1" ht="2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0"/>
      <c r="Q30" s="50"/>
      <c r="R30" s="50"/>
      <c r="T30" s="5"/>
    </row>
    <row r="31" spans="1:20" s="4" customFormat="1" ht="2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0"/>
      <c r="Q31" s="50"/>
      <c r="R31" s="50"/>
      <c r="T31" s="5"/>
    </row>
    <row r="32" spans="1:20" s="4" customFormat="1" ht="2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0"/>
      <c r="Q32" s="50"/>
      <c r="R32" s="50"/>
      <c r="T32" s="5"/>
    </row>
    <row r="33" spans="1:20" s="4" customFormat="1" ht="2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0"/>
      <c r="Q33" s="50"/>
      <c r="R33" s="50"/>
      <c r="T33" s="5"/>
    </row>
    <row r="34" spans="1:20" s="4" customFormat="1" ht="2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0"/>
      <c r="Q34" s="50"/>
      <c r="R34" s="50"/>
      <c r="T34" s="5"/>
    </row>
    <row r="35" spans="1:20" s="4" customFormat="1" ht="21">
      <c r="A35" s="113" t="str">
        <f>'прил.4'!B22</f>
        <v>мп____________________Д.В.Тураев</v>
      </c>
      <c r="B35" s="113"/>
      <c r="C35" s="113"/>
      <c r="D35" s="113"/>
      <c r="E35" s="113"/>
      <c r="F35" s="113"/>
      <c r="G35" s="52"/>
      <c r="H35" s="113" t="str">
        <f>'прил.4'!C22</f>
        <v>мп_____________________ _________</v>
      </c>
      <c r="I35" s="113"/>
      <c r="J35" s="113"/>
      <c r="K35" s="113"/>
      <c r="L35" s="113"/>
      <c r="M35" s="113"/>
      <c r="N35" s="113"/>
      <c r="O35" s="52"/>
      <c r="P35" s="50"/>
      <c r="Q35" s="50"/>
      <c r="R35" s="50"/>
      <c r="T35" s="5"/>
    </row>
    <row r="36" spans="1:20" s="4" customFormat="1" ht="19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T36" s="5"/>
    </row>
    <row r="37" s="4" customFormat="1" ht="15" hidden="1">
      <c r="T37" s="5"/>
    </row>
    <row r="38" s="4" customFormat="1" ht="15" hidden="1">
      <c r="T38" s="5"/>
    </row>
    <row r="39" s="4" customFormat="1" ht="15" hidden="1">
      <c r="T39" s="5"/>
    </row>
    <row r="40" spans="2:20" s="4" customFormat="1" ht="15" hidden="1">
      <c r="B40" s="114" t="s">
        <v>0</v>
      </c>
      <c r="C40" s="114"/>
      <c r="D40" s="114"/>
      <c r="E40" s="114"/>
      <c r="F40" s="114"/>
      <c r="G40" s="114"/>
      <c r="H40" s="114"/>
      <c r="K40" s="114" t="s">
        <v>17</v>
      </c>
      <c r="L40" s="114"/>
      <c r="M40" s="114"/>
      <c r="N40" s="114"/>
      <c r="O40" s="114"/>
      <c r="T40" s="5"/>
    </row>
    <row r="41" s="4" customFormat="1" ht="15">
      <c r="T41" s="5"/>
    </row>
  </sheetData>
  <sheetProtection/>
  <mergeCells count="14">
    <mergeCell ref="T14:T16"/>
    <mergeCell ref="J2:R2"/>
    <mergeCell ref="N23:R23"/>
    <mergeCell ref="A6:R6"/>
    <mergeCell ref="N20:R20"/>
    <mergeCell ref="N21:R21"/>
    <mergeCell ref="N22:R22"/>
    <mergeCell ref="A5:R5"/>
    <mergeCell ref="K1:R1"/>
    <mergeCell ref="A29:E29"/>
    <mergeCell ref="B40:H40"/>
    <mergeCell ref="K40:O40"/>
    <mergeCell ref="A35:F35"/>
    <mergeCell ref="H35:N3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63" r:id="rId1"/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34"/>
  <sheetViews>
    <sheetView tabSelected="1" view="pageBreakPreview" zoomScale="85" zoomScaleSheetLayoutView="85" zoomScalePageLayoutView="0" workbookViewId="0" topLeftCell="A1">
      <selection activeCell="K27" sqref="K27"/>
    </sheetView>
  </sheetViews>
  <sheetFormatPr defaultColWidth="9.00390625" defaultRowHeight="12.75"/>
  <cols>
    <col min="1" max="1" width="4.125" style="83" customWidth="1"/>
    <col min="2" max="2" width="41.75390625" style="84" customWidth="1"/>
    <col min="3" max="3" width="7.25390625" style="84" customWidth="1"/>
    <col min="4" max="4" width="8.00390625" style="83" customWidth="1"/>
    <col min="5" max="5" width="7.375" style="83" customWidth="1"/>
    <col min="6" max="6" width="12.25390625" style="83" customWidth="1"/>
    <col min="7" max="7" width="15.25390625" style="83" customWidth="1"/>
    <col min="8" max="8" width="12.625" style="83" customWidth="1"/>
    <col min="9" max="9" width="15.75390625" style="83" customWidth="1"/>
    <col min="10" max="10" width="8.875" style="83" customWidth="1"/>
    <col min="11" max="11" width="14.125" style="83" customWidth="1"/>
    <col min="12" max="12" width="9.375" style="83" customWidth="1"/>
    <col min="13" max="13" width="10.75390625" style="83" customWidth="1"/>
    <col min="14" max="14" width="17.375" style="83" customWidth="1"/>
    <col min="15" max="15" width="11.75390625" style="83" customWidth="1"/>
    <col min="16" max="16" width="12.875" style="83" customWidth="1"/>
    <col min="17" max="17" width="19.00390625" style="83" customWidth="1"/>
    <col min="18" max="16384" width="9.125" style="84" customWidth="1"/>
  </cols>
  <sheetData>
    <row r="2" spans="1:17" ht="19.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ht="30" customHeight="1"/>
    <row r="4" spans="1:17" ht="19.5">
      <c r="A4" s="119" t="s">
        <v>40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6" spans="1:17" ht="19.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1:17" ht="17.25">
      <c r="A7" s="142" t="s">
        <v>83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17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</row>
    <row r="9" spans="2:3" ht="12.75" customHeight="1">
      <c r="B9" s="83"/>
      <c r="C9" s="83"/>
    </row>
    <row r="10" spans="1:17" s="86" customFormat="1" ht="15" customHeight="1">
      <c r="A10" s="122" t="s">
        <v>28</v>
      </c>
      <c r="B10" s="127" t="s">
        <v>29</v>
      </c>
      <c r="C10" s="128"/>
      <c r="D10" s="128"/>
      <c r="E10" s="129"/>
      <c r="F10" s="122" t="s">
        <v>42</v>
      </c>
      <c r="G10" s="127" t="s">
        <v>30</v>
      </c>
      <c r="H10" s="128"/>
      <c r="I10" s="128"/>
      <c r="J10" s="122" t="s">
        <v>31</v>
      </c>
      <c r="K10" s="122" t="s">
        <v>32</v>
      </c>
      <c r="L10" s="122" t="s">
        <v>91</v>
      </c>
      <c r="M10" s="122" t="s">
        <v>33</v>
      </c>
      <c r="N10" s="122" t="s">
        <v>41</v>
      </c>
      <c r="O10" s="122" t="s">
        <v>84</v>
      </c>
      <c r="P10" s="122" t="s">
        <v>85</v>
      </c>
      <c r="Q10" s="122" t="s">
        <v>86</v>
      </c>
    </row>
    <row r="11" spans="1:17" s="86" customFormat="1" ht="15" customHeight="1">
      <c r="A11" s="123"/>
      <c r="B11" s="125" t="s">
        <v>24</v>
      </c>
      <c r="C11" s="125" t="s">
        <v>34</v>
      </c>
      <c r="D11" s="125" t="s">
        <v>35</v>
      </c>
      <c r="E11" s="125" t="s">
        <v>36</v>
      </c>
      <c r="F11" s="123"/>
      <c r="G11" s="122" t="s">
        <v>66</v>
      </c>
      <c r="H11" s="122" t="s">
        <v>63</v>
      </c>
      <c r="I11" s="123" t="s">
        <v>62</v>
      </c>
      <c r="J11" s="123"/>
      <c r="K11" s="123"/>
      <c r="L11" s="123"/>
      <c r="M11" s="123"/>
      <c r="N11" s="123"/>
      <c r="O11" s="123"/>
      <c r="P11" s="123"/>
      <c r="Q11" s="123"/>
    </row>
    <row r="12" spans="1:17" s="86" customFormat="1" ht="190.5" customHeight="1">
      <c r="A12" s="124"/>
      <c r="B12" s="126"/>
      <c r="C12" s="126"/>
      <c r="D12" s="126"/>
      <c r="E12" s="126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</row>
    <row r="13" spans="1:18" ht="17.25">
      <c r="A13" s="87">
        <v>1</v>
      </c>
      <c r="B13" s="88"/>
      <c r="C13" s="88"/>
      <c r="D13" s="88"/>
      <c r="E13" s="88"/>
      <c r="F13" s="88"/>
      <c r="G13" s="89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4" t="s">
        <v>44</v>
      </c>
    </row>
    <row r="14" spans="1:18" ht="17.25">
      <c r="A14" s="87">
        <v>2</v>
      </c>
      <c r="B14" s="88"/>
      <c r="C14" s="88"/>
      <c r="D14" s="88"/>
      <c r="E14" s="88"/>
      <c r="F14" s="88"/>
      <c r="G14" s="89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4" t="s">
        <v>75</v>
      </c>
    </row>
    <row r="15" spans="1:18" ht="17.25">
      <c r="A15" s="87">
        <v>3</v>
      </c>
      <c r="B15" s="88"/>
      <c r="C15" s="88"/>
      <c r="D15" s="88"/>
      <c r="E15" s="88"/>
      <c r="F15" s="88"/>
      <c r="G15" s="89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4" t="s">
        <v>76</v>
      </c>
    </row>
    <row r="16" spans="1:18" ht="17.25">
      <c r="A16" s="87">
        <v>4</v>
      </c>
      <c r="B16" s="88"/>
      <c r="C16" s="88"/>
      <c r="D16" s="88"/>
      <c r="E16" s="88"/>
      <c r="F16" s="88"/>
      <c r="G16" s="89"/>
      <c r="H16" s="88"/>
      <c r="I16" s="88"/>
      <c r="J16" s="88"/>
      <c r="K16" s="88"/>
      <c r="L16" s="88"/>
      <c r="M16" s="88"/>
      <c r="N16" s="88"/>
      <c r="O16" s="88"/>
      <c r="P16" s="90"/>
      <c r="Q16" s="84"/>
      <c r="R16" s="84" t="s">
        <v>77</v>
      </c>
    </row>
    <row r="17" spans="1:18" ht="17.25">
      <c r="A17" s="87">
        <v>5</v>
      </c>
      <c r="B17" s="88"/>
      <c r="C17" s="88"/>
      <c r="D17" s="88"/>
      <c r="E17" s="88"/>
      <c r="F17" s="88"/>
      <c r="G17" s="89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4" t="s">
        <v>78</v>
      </c>
    </row>
    <row r="18" spans="1:18" ht="17.25">
      <c r="A18" s="87">
        <v>6</v>
      </c>
      <c r="B18" s="88"/>
      <c r="C18" s="91"/>
      <c r="D18" s="92"/>
      <c r="E18" s="92"/>
      <c r="F18" s="92"/>
      <c r="G18" s="89"/>
      <c r="H18" s="92"/>
      <c r="I18" s="92"/>
      <c r="J18" s="92"/>
      <c r="K18" s="92"/>
      <c r="L18" s="92"/>
      <c r="M18" s="92"/>
      <c r="N18" s="92"/>
      <c r="O18" s="92"/>
      <c r="P18" s="88"/>
      <c r="Q18" s="88"/>
      <c r="R18" s="84" t="s">
        <v>43</v>
      </c>
    </row>
    <row r="19" spans="1:18" ht="17.25">
      <c r="A19" s="87">
        <v>7</v>
      </c>
      <c r="B19" s="88"/>
      <c r="C19" s="91"/>
      <c r="D19" s="92"/>
      <c r="E19" s="92"/>
      <c r="F19" s="92"/>
      <c r="G19" s="89"/>
      <c r="H19" s="92"/>
      <c r="I19" s="92"/>
      <c r="J19" s="92"/>
      <c r="K19" s="92"/>
      <c r="L19" s="92"/>
      <c r="M19" s="92"/>
      <c r="N19" s="92"/>
      <c r="O19" s="92"/>
      <c r="P19" s="88"/>
      <c r="Q19" s="88"/>
      <c r="R19" s="84" t="s">
        <v>79</v>
      </c>
    </row>
    <row r="20" spans="1:17" ht="17.25">
      <c r="A20" s="87">
        <v>8</v>
      </c>
      <c r="B20" s="88"/>
      <c r="C20" s="91"/>
      <c r="D20" s="92"/>
      <c r="E20" s="92"/>
      <c r="F20" s="92"/>
      <c r="G20" s="89"/>
      <c r="H20" s="92"/>
      <c r="I20" s="92"/>
      <c r="J20" s="92"/>
      <c r="K20" s="92"/>
      <c r="L20" s="92"/>
      <c r="M20" s="92"/>
      <c r="N20" s="92"/>
      <c r="O20" s="92"/>
      <c r="P20" s="88"/>
      <c r="Q20" s="88"/>
    </row>
    <row r="21" spans="1:17" ht="17.25">
      <c r="A21" s="87">
        <v>9</v>
      </c>
      <c r="B21" s="88"/>
      <c r="C21" s="91"/>
      <c r="D21" s="92"/>
      <c r="E21" s="92"/>
      <c r="F21" s="92"/>
      <c r="G21" s="89"/>
      <c r="H21" s="92"/>
      <c r="I21" s="92"/>
      <c r="J21" s="92"/>
      <c r="K21" s="92"/>
      <c r="L21" s="92"/>
      <c r="M21" s="92"/>
      <c r="N21" s="92"/>
      <c r="O21" s="92"/>
      <c r="P21" s="88"/>
      <c r="Q21" s="88"/>
    </row>
    <row r="22" spans="1:17" ht="17.25">
      <c r="A22" s="87">
        <v>10</v>
      </c>
      <c r="B22" s="88"/>
      <c r="C22" s="91"/>
      <c r="D22" s="92"/>
      <c r="E22" s="92"/>
      <c r="F22" s="92"/>
      <c r="G22" s="89"/>
      <c r="H22" s="92"/>
      <c r="I22" s="92"/>
      <c r="J22" s="92"/>
      <c r="K22" s="92"/>
      <c r="L22" s="92"/>
      <c r="M22" s="92"/>
      <c r="N22" s="92"/>
      <c r="O22" s="92"/>
      <c r="P22" s="88"/>
      <c r="Q22" s="88"/>
    </row>
    <row r="23" spans="1:17" ht="17.25">
      <c r="A23" s="87">
        <v>11</v>
      </c>
      <c r="B23" s="88"/>
      <c r="C23" s="91"/>
      <c r="D23" s="92"/>
      <c r="E23" s="92"/>
      <c r="F23" s="92"/>
      <c r="G23" s="89"/>
      <c r="H23" s="92"/>
      <c r="I23" s="92"/>
      <c r="J23" s="92"/>
      <c r="K23" s="92"/>
      <c r="L23" s="92"/>
      <c r="M23" s="92"/>
      <c r="N23" s="92"/>
      <c r="O23" s="92"/>
      <c r="P23" s="88"/>
      <c r="Q23" s="88"/>
    </row>
    <row r="24" spans="1:17" ht="17.25">
      <c r="A24" s="87">
        <v>12</v>
      </c>
      <c r="B24" s="88"/>
      <c r="C24" s="91"/>
      <c r="D24" s="92"/>
      <c r="E24" s="92"/>
      <c r="F24" s="92"/>
      <c r="G24" s="89"/>
      <c r="H24" s="92"/>
      <c r="I24" s="92"/>
      <c r="J24" s="92"/>
      <c r="K24" s="92"/>
      <c r="L24" s="92"/>
      <c r="M24" s="92"/>
      <c r="N24" s="92"/>
      <c r="O24" s="92"/>
      <c r="P24" s="88"/>
      <c r="Q24" s="88"/>
    </row>
    <row r="25" spans="2:18" ht="44.25" customHeight="1">
      <c r="B25" s="85"/>
      <c r="R25" s="84" t="s">
        <v>80</v>
      </c>
    </row>
    <row r="26" spans="1:15" ht="19.5">
      <c r="A26" s="119"/>
      <c r="B26" s="119"/>
      <c r="C26" s="119"/>
      <c r="D26" s="119"/>
      <c r="E26" s="119"/>
      <c r="O26" s="83" t="s">
        <v>37</v>
      </c>
    </row>
    <row r="27" ht="15" customHeight="1"/>
    <row r="29" ht="15" customHeight="1"/>
    <row r="30" spans="1:15" ht="19.5">
      <c r="A30" s="96"/>
      <c r="B30" s="93"/>
      <c r="C30" s="93"/>
      <c r="D30" s="93"/>
      <c r="E30" s="93"/>
      <c r="F30" s="93"/>
      <c r="G30" s="93"/>
      <c r="H30" s="93"/>
      <c r="O30" s="83" t="s">
        <v>72</v>
      </c>
    </row>
    <row r="34" spans="1:8" ht="17.25">
      <c r="A34" s="94"/>
      <c r="B34" s="94"/>
      <c r="C34" s="94"/>
      <c r="D34" s="94"/>
      <c r="E34" s="94"/>
      <c r="F34" s="94"/>
      <c r="G34" s="94"/>
      <c r="H34" s="94"/>
    </row>
  </sheetData>
  <sheetProtection/>
  <mergeCells count="24">
    <mergeCell ref="A7:Q7"/>
    <mergeCell ref="O10:O12"/>
    <mergeCell ref="N10:N12"/>
    <mergeCell ref="G11:G12"/>
    <mergeCell ref="A4:Q4"/>
    <mergeCell ref="A6:Q6"/>
    <mergeCell ref="A10:A12"/>
    <mergeCell ref="B10:E10"/>
    <mergeCell ref="Q10:Q12"/>
    <mergeCell ref="M10:M12"/>
    <mergeCell ref="J10:J12"/>
    <mergeCell ref="A2:Q2"/>
    <mergeCell ref="H11:H12"/>
    <mergeCell ref="L10:L12"/>
    <mergeCell ref="G10:I10"/>
    <mergeCell ref="P10:P12"/>
    <mergeCell ref="F10:F12"/>
    <mergeCell ref="E11:E12"/>
    <mergeCell ref="I11:I12"/>
    <mergeCell ref="C11:C12"/>
    <mergeCell ref="K10:K12"/>
    <mergeCell ref="A26:E26"/>
    <mergeCell ref="B11:B12"/>
    <mergeCell ref="D11:D12"/>
  </mergeCells>
  <printOptions/>
  <pageMargins left="0.3937007874015748" right="0.31496062992125984" top="0.7480314960629921" bottom="0.7480314960629921" header="0" footer="0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9.125" style="2" customWidth="1"/>
    <col min="2" max="2" width="55.625" style="2" customWidth="1"/>
    <col min="3" max="3" width="54.25390625" style="2" customWidth="1"/>
    <col min="4" max="16384" width="9.125" style="2" customWidth="1"/>
  </cols>
  <sheetData>
    <row r="1" spans="1:4" ht="15.75">
      <c r="A1" s="20"/>
      <c r="B1" s="20"/>
      <c r="C1" s="130" t="s">
        <v>64</v>
      </c>
      <c r="D1" s="130"/>
    </row>
    <row r="2" spans="1:4" s="4" customFormat="1" ht="15.75">
      <c r="A2" s="130" t="s">
        <v>71</v>
      </c>
      <c r="B2" s="130"/>
      <c r="C2" s="130"/>
      <c r="D2" s="130"/>
    </row>
    <row r="3" spans="1:4" s="4" customFormat="1" ht="15.75">
      <c r="A3" s="20"/>
      <c r="B3" s="21"/>
      <c r="C3" s="20"/>
      <c r="D3" s="20"/>
    </row>
    <row r="4" spans="1:4" s="4" customFormat="1" ht="15.75">
      <c r="A4" s="20"/>
      <c r="B4" s="21"/>
      <c r="C4" s="20"/>
      <c r="D4" s="20"/>
    </row>
    <row r="5" spans="1:4" s="4" customFormat="1" ht="21.75" customHeight="1">
      <c r="A5" s="20"/>
      <c r="B5" s="131" t="s">
        <v>83</v>
      </c>
      <c r="C5" s="131"/>
      <c r="D5" s="20"/>
    </row>
    <row r="6" spans="1:4" s="4" customFormat="1" ht="15.75">
      <c r="A6" s="132"/>
      <c r="B6" s="132"/>
      <c r="C6" s="132"/>
      <c r="D6" s="132"/>
    </row>
    <row r="7" spans="1:4" s="4" customFormat="1" ht="42" customHeight="1">
      <c r="A7" s="20"/>
      <c r="B7" s="132" t="s">
        <v>25</v>
      </c>
      <c r="C7" s="132"/>
      <c r="D7" s="20"/>
    </row>
    <row r="8" spans="1:4" s="4" customFormat="1" ht="27.75" customHeight="1" thickBot="1">
      <c r="A8" s="20"/>
      <c r="B8" s="22"/>
      <c r="C8" s="22"/>
      <c r="D8" s="20"/>
    </row>
    <row r="9" spans="1:4" s="4" customFormat="1" ht="16.5" thickBot="1">
      <c r="A9" s="20"/>
      <c r="B9" s="23" t="s">
        <v>27</v>
      </c>
      <c r="C9" s="24" t="s">
        <v>38</v>
      </c>
      <c r="D9" s="20"/>
    </row>
    <row r="10" spans="1:4" s="4" customFormat="1" ht="33.75" customHeight="1" thickBot="1">
      <c r="A10" s="20"/>
      <c r="B10" s="25" t="s">
        <v>67</v>
      </c>
      <c r="C10" s="26"/>
      <c r="D10" s="20"/>
    </row>
    <row r="11" spans="1:4" s="4" customFormat="1" ht="24.75" customHeight="1" thickBot="1">
      <c r="A11" s="20"/>
      <c r="B11" s="27" t="s">
        <v>68</v>
      </c>
      <c r="C11" s="28"/>
      <c r="D11" s="20"/>
    </row>
    <row r="12" spans="1:4" s="4" customFormat="1" ht="21.75" customHeight="1" thickBot="1">
      <c r="A12" s="20"/>
      <c r="B12" s="27" t="s">
        <v>69</v>
      </c>
      <c r="C12" s="28"/>
      <c r="D12" s="20"/>
    </row>
    <row r="13" spans="1:4" s="4" customFormat="1" ht="24" customHeight="1" thickBot="1">
      <c r="A13" s="20"/>
      <c r="B13" s="27" t="s">
        <v>70</v>
      </c>
      <c r="C13" s="28"/>
      <c r="D13" s="20"/>
    </row>
    <row r="14" spans="1:4" s="4" customFormat="1" ht="15.75">
      <c r="A14" s="20"/>
      <c r="B14" s="29"/>
      <c r="C14" s="20"/>
      <c r="D14" s="20"/>
    </row>
    <row r="15" spans="1:4" s="4" customFormat="1" ht="15.75">
      <c r="A15" s="20"/>
      <c r="B15" s="29"/>
      <c r="C15" s="20"/>
      <c r="D15" s="20"/>
    </row>
    <row r="16" spans="1:4" s="4" customFormat="1" ht="15.75">
      <c r="A16" s="20"/>
      <c r="B16" s="29"/>
      <c r="C16" s="20"/>
      <c r="D16" s="20"/>
    </row>
    <row r="17" spans="1:4" s="4" customFormat="1" ht="15.75">
      <c r="A17" s="20"/>
      <c r="B17" s="29"/>
      <c r="C17" s="20"/>
      <c r="D17" s="20"/>
    </row>
    <row r="18" spans="1:4" s="4" customFormat="1" ht="15.75">
      <c r="A18" s="20"/>
      <c r="B18" s="30" t="s">
        <v>27</v>
      </c>
      <c r="C18" s="30" t="s">
        <v>37</v>
      </c>
      <c r="D18" s="20"/>
    </row>
    <row r="19" spans="1:4" s="4" customFormat="1" ht="15.75">
      <c r="A19" s="20"/>
      <c r="B19" s="31"/>
      <c r="C19" s="31"/>
      <c r="D19" s="20"/>
    </row>
    <row r="20" spans="1:4" s="4" customFormat="1" ht="15.75">
      <c r="A20" s="20"/>
      <c r="B20" s="31"/>
      <c r="C20" s="31"/>
      <c r="D20" s="20"/>
    </row>
    <row r="21" spans="1:4" s="4" customFormat="1" ht="15.75">
      <c r="A21" s="20"/>
      <c r="B21" s="31"/>
      <c r="C21" s="31"/>
      <c r="D21" s="20"/>
    </row>
    <row r="22" spans="1:4" s="4" customFormat="1" ht="15.75">
      <c r="A22" s="20"/>
      <c r="B22" s="32" t="s">
        <v>90</v>
      </c>
      <c r="C22" s="33" t="s">
        <v>72</v>
      </c>
      <c r="D22" s="20"/>
    </row>
    <row r="23" spans="1:4" s="4" customFormat="1" ht="15.75">
      <c r="A23" s="20"/>
      <c r="B23" s="20"/>
      <c r="C23" s="20"/>
      <c r="D23" s="20"/>
    </row>
    <row r="24" s="4" customFormat="1" ht="15"/>
  </sheetData>
  <sheetProtection/>
  <mergeCells count="5">
    <mergeCell ref="A2:D2"/>
    <mergeCell ref="B5:C5"/>
    <mergeCell ref="A6:D6"/>
    <mergeCell ref="B7:C7"/>
    <mergeCell ref="C1:D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="91" zoomScaleSheetLayoutView="91" zoomScalePageLayoutView="0" workbookViewId="0" topLeftCell="A34">
      <selection activeCell="B69" sqref="B69"/>
    </sheetView>
  </sheetViews>
  <sheetFormatPr defaultColWidth="9.00390625" defaultRowHeight="12.75"/>
  <cols>
    <col min="1" max="1" width="4.625" style="0" customWidth="1"/>
    <col min="2" max="2" width="16.125" style="0" customWidth="1"/>
    <col min="3" max="3" width="20.625" style="0" customWidth="1"/>
    <col min="4" max="4" width="21.25390625" style="0" customWidth="1"/>
    <col min="5" max="5" width="21.125" style="0" customWidth="1"/>
    <col min="6" max="6" width="26.625" style="0" customWidth="1"/>
    <col min="7" max="7" width="5.625" style="0" customWidth="1"/>
  </cols>
  <sheetData>
    <row r="1" spans="1:7" ht="18" customHeight="1">
      <c r="A1" s="20"/>
      <c r="B1" s="20"/>
      <c r="C1" s="112" t="s">
        <v>46</v>
      </c>
      <c r="D1" s="112"/>
      <c r="E1" s="112"/>
      <c r="F1" s="112"/>
      <c r="G1" s="2"/>
    </row>
    <row r="2" spans="1:7" ht="19.5">
      <c r="A2" s="20"/>
      <c r="B2" s="20"/>
      <c r="C2" s="112" t="str">
        <f>'прил.4'!A2</f>
        <v>к договору № ____ от __________г.</v>
      </c>
      <c r="D2" s="112"/>
      <c r="E2" s="112"/>
      <c r="F2" s="112"/>
      <c r="G2" s="2"/>
    </row>
    <row r="3" spans="1:7" ht="15.75">
      <c r="A3" s="20"/>
      <c r="B3" s="20"/>
      <c r="C3" s="20"/>
      <c r="D3" s="20"/>
      <c r="E3" s="20"/>
      <c r="F3" s="20"/>
      <c r="G3" s="2"/>
    </row>
    <row r="4" spans="1:7" ht="36" customHeight="1">
      <c r="A4" s="137" t="s">
        <v>87</v>
      </c>
      <c r="B4" s="137"/>
      <c r="C4" s="137"/>
      <c r="D4" s="137"/>
      <c r="E4" s="137"/>
      <c r="F4" s="137"/>
      <c r="G4" s="1"/>
    </row>
    <row r="5" spans="1:7" ht="16.5" thickBot="1">
      <c r="A5" s="20"/>
      <c r="B5" s="138"/>
      <c r="C5" s="138"/>
      <c r="D5" s="138"/>
      <c r="E5" s="138"/>
      <c r="F5" s="138"/>
      <c r="G5" s="1"/>
    </row>
    <row r="6" spans="1:7" ht="18">
      <c r="A6" s="20"/>
      <c r="B6" s="34" t="s">
        <v>47</v>
      </c>
      <c r="C6" s="133" t="s">
        <v>73</v>
      </c>
      <c r="D6" s="134"/>
      <c r="E6" s="134"/>
      <c r="F6" s="135"/>
      <c r="G6" s="1"/>
    </row>
    <row r="7" spans="1:7" ht="15.75">
      <c r="A7" s="20"/>
      <c r="B7" s="35" t="s">
        <v>48</v>
      </c>
      <c r="C7" s="139" t="s">
        <v>49</v>
      </c>
      <c r="D7" s="139" t="s">
        <v>50</v>
      </c>
      <c r="E7" s="37" t="s">
        <v>51</v>
      </c>
      <c r="F7" s="38" t="s">
        <v>52</v>
      </c>
      <c r="G7" s="1"/>
    </row>
    <row r="8" spans="1:7" ht="18">
      <c r="A8" s="20"/>
      <c r="B8" s="35" t="s">
        <v>74</v>
      </c>
      <c r="C8" s="140"/>
      <c r="D8" s="140"/>
      <c r="E8" s="36" t="s">
        <v>53</v>
      </c>
      <c r="F8" s="39" t="s">
        <v>54</v>
      </c>
      <c r="G8" s="1"/>
    </row>
    <row r="9" spans="1:7" ht="15.75">
      <c r="A9" s="20"/>
      <c r="B9" s="109">
        <v>1</v>
      </c>
      <c r="C9" s="110">
        <v>2</v>
      </c>
      <c r="D9" s="110">
        <v>3</v>
      </c>
      <c r="E9" s="110">
        <v>4</v>
      </c>
      <c r="F9" s="111">
        <v>5</v>
      </c>
      <c r="G9" s="1"/>
    </row>
    <row r="10" spans="1:10" ht="15.75">
      <c r="A10" s="20"/>
      <c r="B10" s="98">
        <v>8</v>
      </c>
      <c r="C10" s="99">
        <v>70</v>
      </c>
      <c r="D10" s="100">
        <v>56</v>
      </c>
      <c r="E10" s="101" t="s">
        <v>88</v>
      </c>
      <c r="F10" s="102" t="s">
        <v>82</v>
      </c>
      <c r="G10" s="2"/>
      <c r="J10" s="18"/>
    </row>
    <row r="11" spans="1:7" ht="15.75">
      <c r="A11" s="20"/>
      <c r="B11" s="98">
        <v>7</v>
      </c>
      <c r="C11" s="99">
        <v>70</v>
      </c>
      <c r="D11" s="100">
        <v>54.8</v>
      </c>
      <c r="E11" s="101" t="s">
        <v>89</v>
      </c>
      <c r="F11" s="102" t="s">
        <v>82</v>
      </c>
      <c r="G11" s="2"/>
    </row>
    <row r="12" spans="1:7" ht="15.75">
      <c r="A12" s="20"/>
      <c r="B12" s="98">
        <v>6</v>
      </c>
      <c r="C12" s="99">
        <v>70</v>
      </c>
      <c r="D12" s="100">
        <v>53.6</v>
      </c>
      <c r="E12" s="99">
        <v>54</v>
      </c>
      <c r="F12" s="103">
        <v>70</v>
      </c>
      <c r="G12" s="2"/>
    </row>
    <row r="13" spans="1:7" ht="15.75">
      <c r="A13" s="20"/>
      <c r="B13" s="98">
        <v>5</v>
      </c>
      <c r="C13" s="99">
        <v>70</v>
      </c>
      <c r="D13" s="100">
        <v>52.5</v>
      </c>
      <c r="E13" s="99">
        <v>52.9</v>
      </c>
      <c r="F13" s="103">
        <v>70</v>
      </c>
      <c r="G13" s="2"/>
    </row>
    <row r="14" spans="1:7" ht="15.75">
      <c r="A14" s="20"/>
      <c r="B14" s="98">
        <v>4</v>
      </c>
      <c r="C14" s="99">
        <v>70</v>
      </c>
      <c r="D14" s="100">
        <v>51.3</v>
      </c>
      <c r="E14" s="99">
        <v>52.3</v>
      </c>
      <c r="F14" s="103">
        <v>70</v>
      </c>
      <c r="G14" s="2"/>
    </row>
    <row r="15" spans="1:7" ht="15.75">
      <c r="A15" s="20"/>
      <c r="B15" s="98">
        <v>3</v>
      </c>
      <c r="C15" s="99">
        <v>70</v>
      </c>
      <c r="D15" s="100">
        <v>50.1</v>
      </c>
      <c r="E15" s="99" t="s">
        <v>81</v>
      </c>
      <c r="F15" s="103">
        <v>70</v>
      </c>
      <c r="G15" s="2"/>
    </row>
    <row r="16" spans="1:7" ht="15.75">
      <c r="A16" s="20"/>
      <c r="B16" s="98">
        <v>2</v>
      </c>
      <c r="C16" s="99">
        <v>70</v>
      </c>
      <c r="D16" s="100">
        <v>49</v>
      </c>
      <c r="E16" s="99">
        <v>51.7</v>
      </c>
      <c r="F16" s="103">
        <v>70</v>
      </c>
      <c r="G16" s="2"/>
    </row>
    <row r="17" spans="1:7" ht="15.75">
      <c r="A17" s="20"/>
      <c r="B17" s="98">
        <v>1</v>
      </c>
      <c r="C17" s="99">
        <v>70</v>
      </c>
      <c r="D17" s="100">
        <v>47.8</v>
      </c>
      <c r="E17" s="99">
        <v>51.4</v>
      </c>
      <c r="F17" s="103">
        <v>70</v>
      </c>
      <c r="G17" s="2"/>
    </row>
    <row r="18" spans="1:7" ht="15.75">
      <c r="A18" s="20"/>
      <c r="B18" s="98">
        <v>0</v>
      </c>
      <c r="C18" s="99">
        <v>70</v>
      </c>
      <c r="D18" s="100">
        <v>46.6</v>
      </c>
      <c r="E18" s="99">
        <v>51.1</v>
      </c>
      <c r="F18" s="103">
        <v>70</v>
      </c>
      <c r="G18" s="2"/>
    </row>
    <row r="19" spans="1:7" ht="15.75">
      <c r="A19" s="20"/>
      <c r="B19" s="98">
        <v>-1</v>
      </c>
      <c r="C19" s="100">
        <v>71.4</v>
      </c>
      <c r="D19" s="100">
        <v>46.8</v>
      </c>
      <c r="E19" s="99">
        <v>51.8</v>
      </c>
      <c r="F19" s="103">
        <v>76.5</v>
      </c>
      <c r="G19" s="2"/>
    </row>
    <row r="20" spans="1:7" ht="15.75">
      <c r="A20" s="20"/>
      <c r="B20" s="98">
        <v>-2</v>
      </c>
      <c r="C20" s="100">
        <v>73.6</v>
      </c>
      <c r="D20" s="100">
        <v>47.8</v>
      </c>
      <c r="E20" s="99">
        <v>53</v>
      </c>
      <c r="F20" s="103">
        <v>78.9</v>
      </c>
      <c r="G20" s="2"/>
    </row>
    <row r="21" spans="1:7" ht="15.75">
      <c r="A21" s="20"/>
      <c r="B21" s="98">
        <v>-3</v>
      </c>
      <c r="C21" s="100">
        <v>75.7</v>
      </c>
      <c r="D21" s="100">
        <v>48.8</v>
      </c>
      <c r="E21" s="99">
        <v>54.3</v>
      </c>
      <c r="F21" s="103">
        <v>81.3</v>
      </c>
      <c r="G21" s="2"/>
    </row>
    <row r="22" spans="1:7" ht="15.75">
      <c r="A22" s="20"/>
      <c r="B22" s="98">
        <v>-4</v>
      </c>
      <c r="C22" s="100">
        <v>77.9</v>
      </c>
      <c r="D22" s="100">
        <v>49.8</v>
      </c>
      <c r="E22" s="99">
        <v>55.5</v>
      </c>
      <c r="F22" s="103">
        <v>83.7</v>
      </c>
      <c r="G22" s="2"/>
    </row>
    <row r="23" spans="1:7" ht="15.75">
      <c r="A23" s="20"/>
      <c r="B23" s="98">
        <v>-5</v>
      </c>
      <c r="C23" s="100">
        <v>80</v>
      </c>
      <c r="D23" s="100">
        <v>50.8</v>
      </c>
      <c r="E23" s="99">
        <v>56.7</v>
      </c>
      <c r="F23" s="103">
        <v>86.7</v>
      </c>
      <c r="G23" s="2"/>
    </row>
    <row r="24" spans="1:7" ht="15.75">
      <c r="A24" s="20"/>
      <c r="B24" s="98">
        <v>-6</v>
      </c>
      <c r="C24" s="100">
        <v>82.2</v>
      </c>
      <c r="D24" s="100">
        <v>51.8</v>
      </c>
      <c r="E24" s="99">
        <v>58</v>
      </c>
      <c r="F24" s="103">
        <v>88.4</v>
      </c>
      <c r="G24" s="2"/>
    </row>
    <row r="25" spans="1:7" ht="15.75">
      <c r="A25" s="20"/>
      <c r="B25" s="98">
        <v>-7</v>
      </c>
      <c r="C25" s="100">
        <v>84.3</v>
      </c>
      <c r="D25" s="100">
        <v>52.8</v>
      </c>
      <c r="E25" s="99">
        <v>59.2</v>
      </c>
      <c r="F25" s="103">
        <v>90.8</v>
      </c>
      <c r="G25" s="2"/>
    </row>
    <row r="26" spans="1:7" ht="15.75">
      <c r="A26" s="20"/>
      <c r="B26" s="98">
        <v>-8</v>
      </c>
      <c r="C26" s="100">
        <v>86.5</v>
      </c>
      <c r="D26" s="100">
        <v>53.7</v>
      </c>
      <c r="E26" s="99">
        <v>60.4</v>
      </c>
      <c r="F26" s="103">
        <v>93.1</v>
      </c>
      <c r="G26" s="2"/>
    </row>
    <row r="27" spans="1:7" ht="15.75">
      <c r="A27" s="20"/>
      <c r="B27" s="98">
        <v>-9</v>
      </c>
      <c r="C27" s="100">
        <v>88.6</v>
      </c>
      <c r="D27" s="100">
        <v>54.7</v>
      </c>
      <c r="E27" s="99">
        <v>61.6</v>
      </c>
      <c r="F27" s="103">
        <v>95.4</v>
      </c>
      <c r="G27" s="2"/>
    </row>
    <row r="28" spans="1:7" ht="15.75">
      <c r="A28" s="20"/>
      <c r="B28" s="98">
        <v>-10</v>
      </c>
      <c r="C28" s="100">
        <v>90.7</v>
      </c>
      <c r="D28" s="100">
        <v>55.6</v>
      </c>
      <c r="E28" s="99">
        <v>62.7</v>
      </c>
      <c r="F28" s="103">
        <v>97.8</v>
      </c>
      <c r="G28" s="2"/>
    </row>
    <row r="29" spans="1:7" ht="15.75">
      <c r="A29" s="20"/>
      <c r="B29" s="98">
        <v>-11</v>
      </c>
      <c r="C29" s="100">
        <v>92.8</v>
      </c>
      <c r="D29" s="100">
        <v>56.6</v>
      </c>
      <c r="E29" s="99">
        <v>63.9</v>
      </c>
      <c r="F29" s="103">
        <v>100.1</v>
      </c>
      <c r="G29" s="2"/>
    </row>
    <row r="30" spans="1:7" ht="15.75">
      <c r="A30" s="20"/>
      <c r="B30" s="98">
        <v>-12</v>
      </c>
      <c r="C30" s="100">
        <v>94.9</v>
      </c>
      <c r="D30" s="100">
        <v>57.5</v>
      </c>
      <c r="E30" s="99">
        <v>65.1</v>
      </c>
      <c r="F30" s="103">
        <v>102.4</v>
      </c>
      <c r="G30" s="2"/>
    </row>
    <row r="31" spans="1:7" ht="15.75">
      <c r="A31" s="20"/>
      <c r="B31" s="98">
        <v>-13</v>
      </c>
      <c r="C31" s="100">
        <v>97</v>
      </c>
      <c r="D31" s="100">
        <v>58.4</v>
      </c>
      <c r="E31" s="99">
        <v>66.3</v>
      </c>
      <c r="F31" s="103">
        <v>104.7</v>
      </c>
      <c r="G31" s="2"/>
    </row>
    <row r="32" spans="1:7" ht="15.75">
      <c r="A32" s="20"/>
      <c r="B32" s="98">
        <v>-14</v>
      </c>
      <c r="C32" s="100">
        <v>99.1</v>
      </c>
      <c r="D32" s="100">
        <v>59.4</v>
      </c>
      <c r="E32" s="99">
        <v>67.4</v>
      </c>
      <c r="F32" s="103">
        <v>107</v>
      </c>
      <c r="G32" s="2"/>
    </row>
    <row r="33" spans="1:7" ht="15.75">
      <c r="A33" s="20"/>
      <c r="B33" s="98">
        <v>-15</v>
      </c>
      <c r="C33" s="100">
        <v>101.2</v>
      </c>
      <c r="D33" s="100">
        <v>60.3</v>
      </c>
      <c r="E33" s="99">
        <v>68.5</v>
      </c>
      <c r="F33" s="103">
        <v>109.3</v>
      </c>
      <c r="G33" s="2"/>
    </row>
    <row r="34" spans="1:7" ht="15.75">
      <c r="A34" s="20"/>
      <c r="B34" s="98">
        <v>-16</v>
      </c>
      <c r="C34" s="100">
        <v>103.3</v>
      </c>
      <c r="D34" s="100">
        <v>61.2</v>
      </c>
      <c r="E34" s="99">
        <v>69.6</v>
      </c>
      <c r="F34" s="103">
        <v>111.6</v>
      </c>
      <c r="G34" s="2"/>
    </row>
    <row r="35" spans="1:7" ht="15.75">
      <c r="A35" s="20"/>
      <c r="B35" s="98">
        <v>-17</v>
      </c>
      <c r="C35" s="100">
        <v>105.4</v>
      </c>
      <c r="D35" s="100">
        <v>62.1</v>
      </c>
      <c r="E35" s="99">
        <v>70.7</v>
      </c>
      <c r="F35" s="103">
        <v>113.9</v>
      </c>
      <c r="G35" s="2"/>
    </row>
    <row r="36" spans="1:7" ht="15.75">
      <c r="A36" s="20"/>
      <c r="B36" s="98">
        <v>-18</v>
      </c>
      <c r="C36" s="100">
        <v>107.4</v>
      </c>
      <c r="D36" s="100">
        <v>63</v>
      </c>
      <c r="E36" s="99">
        <v>71.8</v>
      </c>
      <c r="F36" s="103">
        <v>116.2</v>
      </c>
      <c r="G36" s="2"/>
    </row>
    <row r="37" spans="1:7" ht="15.75">
      <c r="A37" s="20"/>
      <c r="B37" s="98">
        <v>-19</v>
      </c>
      <c r="C37" s="100">
        <v>109.5</v>
      </c>
      <c r="D37" s="100">
        <v>63.9</v>
      </c>
      <c r="E37" s="99">
        <v>72.9</v>
      </c>
      <c r="F37" s="103">
        <v>118.4</v>
      </c>
      <c r="G37" s="2"/>
    </row>
    <row r="38" spans="1:7" ht="15.75">
      <c r="A38" s="20"/>
      <c r="B38" s="98">
        <v>-20</v>
      </c>
      <c r="C38" s="100">
        <v>111.6</v>
      </c>
      <c r="D38" s="100">
        <v>64.8</v>
      </c>
      <c r="E38" s="99">
        <v>74</v>
      </c>
      <c r="F38" s="103">
        <v>120.7</v>
      </c>
      <c r="G38" s="2"/>
    </row>
    <row r="39" spans="1:7" ht="15.75">
      <c r="A39" s="20"/>
      <c r="B39" s="98">
        <v>-21</v>
      </c>
      <c r="C39" s="100">
        <v>113.6</v>
      </c>
      <c r="D39" s="100">
        <v>65.7</v>
      </c>
      <c r="E39" s="99">
        <v>75.1</v>
      </c>
      <c r="F39" s="103">
        <v>123</v>
      </c>
      <c r="G39" s="2"/>
    </row>
    <row r="40" spans="1:7" ht="15.75">
      <c r="A40" s="20"/>
      <c r="B40" s="98">
        <v>-22</v>
      </c>
      <c r="C40" s="99">
        <v>115.7</v>
      </c>
      <c r="D40" s="100">
        <v>66.6</v>
      </c>
      <c r="E40" s="99">
        <v>76.2</v>
      </c>
      <c r="F40" s="103">
        <v>125</v>
      </c>
      <c r="G40" s="2"/>
    </row>
    <row r="41" spans="1:7" ht="15.75">
      <c r="A41" s="20"/>
      <c r="B41" s="98">
        <v>-23</v>
      </c>
      <c r="C41" s="99">
        <v>117.7</v>
      </c>
      <c r="D41" s="100">
        <v>67.5</v>
      </c>
      <c r="E41" s="99">
        <v>77.3</v>
      </c>
      <c r="F41" s="103">
        <v>125</v>
      </c>
      <c r="G41" s="2"/>
    </row>
    <row r="42" spans="1:7" ht="15.75">
      <c r="A42" s="20"/>
      <c r="B42" s="98">
        <v>-24</v>
      </c>
      <c r="C42" s="99">
        <v>119.8</v>
      </c>
      <c r="D42" s="104">
        <v>68.3</v>
      </c>
      <c r="E42" s="99">
        <v>78.4</v>
      </c>
      <c r="F42" s="103">
        <v>125</v>
      </c>
      <c r="G42" s="2"/>
    </row>
    <row r="43" spans="1:7" ht="15.75">
      <c r="A43" s="20"/>
      <c r="B43" s="98">
        <v>-25</v>
      </c>
      <c r="C43" s="99">
        <v>121.8</v>
      </c>
      <c r="D43" s="100">
        <v>69.2</v>
      </c>
      <c r="E43" s="99">
        <v>79.5</v>
      </c>
      <c r="F43" s="103">
        <v>125</v>
      </c>
      <c r="G43" s="2"/>
    </row>
    <row r="44" spans="1:7" ht="15.75">
      <c r="A44" s="20"/>
      <c r="B44" s="98">
        <v>-26</v>
      </c>
      <c r="C44" s="99">
        <v>123.8</v>
      </c>
      <c r="D44" s="100">
        <v>70</v>
      </c>
      <c r="E44" s="99">
        <v>80.6</v>
      </c>
      <c r="F44" s="103">
        <v>125</v>
      </c>
      <c r="G44" s="2"/>
    </row>
    <row r="45" spans="1:7" ht="15.75">
      <c r="A45" s="20"/>
      <c r="B45" s="98">
        <v>-27</v>
      </c>
      <c r="C45" s="99">
        <v>125</v>
      </c>
      <c r="D45" s="105">
        <v>70</v>
      </c>
      <c r="E45" s="99">
        <v>81.3</v>
      </c>
      <c r="F45" s="103">
        <v>125</v>
      </c>
      <c r="G45" s="2"/>
    </row>
    <row r="46" spans="1:7" ht="15.75">
      <c r="A46" s="20"/>
      <c r="B46" s="98">
        <v>-28</v>
      </c>
      <c r="C46" s="99">
        <v>125</v>
      </c>
      <c r="D46" s="105">
        <v>68.9</v>
      </c>
      <c r="E46" s="99">
        <v>81</v>
      </c>
      <c r="F46" s="103">
        <v>125</v>
      </c>
      <c r="G46" s="2"/>
    </row>
    <row r="47" spans="1:7" ht="15.75">
      <c r="A47" s="20"/>
      <c r="B47" s="98">
        <v>-29</v>
      </c>
      <c r="C47" s="99">
        <v>125</v>
      </c>
      <c r="D47" s="100">
        <v>67.7</v>
      </c>
      <c r="E47" s="99">
        <v>80.7</v>
      </c>
      <c r="F47" s="103">
        <v>125</v>
      </c>
      <c r="G47" s="2"/>
    </row>
    <row r="48" spans="1:7" ht="15.75">
      <c r="A48" s="20"/>
      <c r="B48" s="98">
        <v>-30</v>
      </c>
      <c r="C48" s="99">
        <v>125</v>
      </c>
      <c r="D48" s="100">
        <v>66.6</v>
      </c>
      <c r="E48" s="99">
        <v>80.3</v>
      </c>
      <c r="F48" s="103">
        <v>125</v>
      </c>
      <c r="G48" s="2"/>
    </row>
    <row r="49" spans="1:7" ht="15.75">
      <c r="A49" s="20"/>
      <c r="B49" s="98">
        <v>-31</v>
      </c>
      <c r="C49" s="99">
        <v>125</v>
      </c>
      <c r="D49" s="100">
        <v>65.4</v>
      </c>
      <c r="E49" s="99">
        <v>80</v>
      </c>
      <c r="F49" s="103">
        <v>125</v>
      </c>
      <c r="G49" s="2"/>
    </row>
    <row r="50" spans="1:7" ht="15.75">
      <c r="A50" s="20"/>
      <c r="B50" s="98">
        <v>-32</v>
      </c>
      <c r="C50" s="99">
        <v>125</v>
      </c>
      <c r="D50" s="100">
        <v>64.2</v>
      </c>
      <c r="E50" s="99">
        <v>79.9</v>
      </c>
      <c r="F50" s="103">
        <v>125</v>
      </c>
      <c r="G50" s="2"/>
    </row>
    <row r="51" spans="1:7" ht="15.75">
      <c r="A51" s="20"/>
      <c r="B51" s="98">
        <v>-33</v>
      </c>
      <c r="C51" s="99">
        <v>125</v>
      </c>
      <c r="D51" s="100">
        <v>63</v>
      </c>
      <c r="E51" s="99">
        <v>79.7</v>
      </c>
      <c r="F51" s="103">
        <v>125</v>
      </c>
      <c r="G51" s="2"/>
    </row>
    <row r="52" spans="1:7" ht="15.75">
      <c r="A52" s="20"/>
      <c r="B52" s="98">
        <v>-34</v>
      </c>
      <c r="C52" s="99">
        <v>125</v>
      </c>
      <c r="D52" s="100">
        <v>61.9</v>
      </c>
      <c r="E52" s="99">
        <v>79.5</v>
      </c>
      <c r="F52" s="103">
        <v>125</v>
      </c>
      <c r="G52" s="2"/>
    </row>
    <row r="53" spans="1:7" ht="15.75">
      <c r="A53" s="20"/>
      <c r="B53" s="98">
        <v>-35</v>
      </c>
      <c r="C53" s="99">
        <v>125</v>
      </c>
      <c r="D53" s="100">
        <v>60.7</v>
      </c>
      <c r="E53" s="99">
        <v>79.3</v>
      </c>
      <c r="F53" s="103">
        <v>125</v>
      </c>
      <c r="G53" s="2"/>
    </row>
    <row r="54" spans="1:7" ht="15.75">
      <c r="A54" s="20"/>
      <c r="B54" s="98">
        <v>-36</v>
      </c>
      <c r="C54" s="99">
        <v>125</v>
      </c>
      <c r="D54" s="100">
        <v>59.5</v>
      </c>
      <c r="E54" s="99">
        <v>79.3</v>
      </c>
      <c r="F54" s="103">
        <v>125</v>
      </c>
      <c r="G54" s="2"/>
    </row>
    <row r="55" spans="1:7" ht="15.75">
      <c r="A55" s="20"/>
      <c r="B55" s="98">
        <v>-37</v>
      </c>
      <c r="C55" s="99">
        <v>125</v>
      </c>
      <c r="D55" s="99">
        <v>58.4</v>
      </c>
      <c r="E55" s="99">
        <v>78.9</v>
      </c>
      <c r="F55" s="103">
        <v>125</v>
      </c>
      <c r="G55" s="2"/>
    </row>
    <row r="56" spans="1:7" ht="15.75">
      <c r="A56" s="20"/>
      <c r="B56" s="98">
        <v>-38</v>
      </c>
      <c r="C56" s="99">
        <v>125</v>
      </c>
      <c r="D56" s="100">
        <v>57.2</v>
      </c>
      <c r="E56" s="99">
        <v>78.8</v>
      </c>
      <c r="F56" s="103">
        <v>125</v>
      </c>
      <c r="G56" s="2"/>
    </row>
    <row r="57" spans="1:7" ht="16.5" thickBot="1">
      <c r="A57" s="20"/>
      <c r="B57" s="106">
        <v>-39</v>
      </c>
      <c r="C57" s="107">
        <v>125</v>
      </c>
      <c r="D57" s="107">
        <v>56</v>
      </c>
      <c r="E57" s="107">
        <v>78.6</v>
      </c>
      <c r="F57" s="108">
        <v>125</v>
      </c>
      <c r="G57" s="2"/>
    </row>
    <row r="58" spans="1:7" ht="15.75">
      <c r="A58" s="20"/>
      <c r="B58" s="97" t="s">
        <v>55</v>
      </c>
      <c r="C58" s="29"/>
      <c r="D58" s="29"/>
      <c r="E58" s="29"/>
      <c r="F58" s="29"/>
      <c r="G58" s="2"/>
    </row>
    <row r="59" spans="1:7" ht="15" customHeight="1">
      <c r="A59" s="136" t="s">
        <v>56</v>
      </c>
      <c r="B59" s="136"/>
      <c r="C59" s="136"/>
      <c r="D59" s="136"/>
      <c r="E59" s="136"/>
      <c r="F59" s="136"/>
      <c r="G59" s="2"/>
    </row>
    <row r="60" spans="1:7" ht="28.5" customHeight="1">
      <c r="A60" s="136" t="s">
        <v>57</v>
      </c>
      <c r="B60" s="136"/>
      <c r="C60" s="136"/>
      <c r="D60" s="136"/>
      <c r="E60" s="136"/>
      <c r="F60" s="136"/>
      <c r="G60" s="2"/>
    </row>
    <row r="61" spans="1:7" ht="13.5" customHeight="1">
      <c r="A61" s="136" t="s">
        <v>61</v>
      </c>
      <c r="B61" s="136"/>
      <c r="C61" s="136"/>
      <c r="D61" s="136"/>
      <c r="E61" s="136"/>
      <c r="F61" s="136"/>
      <c r="G61" s="2"/>
    </row>
    <row r="62" spans="1:7" ht="15.75" customHeight="1">
      <c r="A62" s="136" t="s">
        <v>58</v>
      </c>
      <c r="B62" s="136"/>
      <c r="C62" s="136"/>
      <c r="D62" s="136"/>
      <c r="E62" s="136"/>
      <c r="F62" s="136"/>
      <c r="G62" s="2"/>
    </row>
    <row r="63" spans="1:7" ht="30" customHeight="1">
      <c r="A63" s="136" t="s">
        <v>59</v>
      </c>
      <c r="B63" s="136"/>
      <c r="C63" s="136"/>
      <c r="D63" s="136"/>
      <c r="E63" s="136"/>
      <c r="F63" s="136"/>
      <c r="G63" s="2"/>
    </row>
    <row r="64" spans="1:7" ht="14.25" customHeight="1">
      <c r="A64" s="20"/>
      <c r="B64" s="44"/>
      <c r="C64" s="44"/>
      <c r="D64" s="44"/>
      <c r="E64" s="44"/>
      <c r="F64" s="44"/>
      <c r="G64" s="2"/>
    </row>
    <row r="65" spans="1:7" ht="19.5">
      <c r="A65" s="20"/>
      <c r="B65" s="95" t="s">
        <v>60</v>
      </c>
      <c r="C65" s="20"/>
      <c r="D65" s="20"/>
      <c r="E65" s="47"/>
      <c r="F65" s="20"/>
      <c r="G65" s="2"/>
    </row>
    <row r="66" spans="1:7" ht="15.75">
      <c r="A66" s="20"/>
      <c r="B66" s="45"/>
      <c r="C66" s="20"/>
      <c r="D66" s="20"/>
      <c r="E66" s="47"/>
      <c r="F66" s="20"/>
      <c r="G66" s="2"/>
    </row>
    <row r="67" spans="1:7" ht="15.75">
      <c r="A67" s="20"/>
      <c r="B67" s="46"/>
      <c r="C67" s="20"/>
      <c r="D67" s="20"/>
      <c r="E67" s="20"/>
      <c r="F67" s="20"/>
      <c r="G67" s="2"/>
    </row>
    <row r="68" spans="1:7" ht="19.5">
      <c r="A68" s="50"/>
      <c r="B68" s="50" t="str">
        <f>'прил.4'!B22</f>
        <v>мп____________________Д.В.Тураев</v>
      </c>
      <c r="C68" s="50"/>
      <c r="D68" s="20"/>
      <c r="E68" s="20"/>
      <c r="F68" s="48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19"/>
      <c r="C70" s="2"/>
      <c r="D70" s="2"/>
      <c r="E70" s="1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</sheetData>
  <sheetProtection/>
  <mergeCells count="12">
    <mergeCell ref="C7:C8"/>
    <mergeCell ref="D7:D8"/>
    <mergeCell ref="C6:F6"/>
    <mergeCell ref="A60:F60"/>
    <mergeCell ref="A61:F61"/>
    <mergeCell ref="A62:F62"/>
    <mergeCell ref="A63:F63"/>
    <mergeCell ref="C1:F1"/>
    <mergeCell ref="C2:F2"/>
    <mergeCell ref="A4:F4"/>
    <mergeCell ref="B5:F5"/>
    <mergeCell ref="A59:F5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Гордиенко Константин</dc:creator>
  <cp:keywords/>
  <dc:description/>
  <cp:lastModifiedBy>Гуревич Ольга Петровна</cp:lastModifiedBy>
  <cp:lastPrinted>2019-04-24T01:52:58Z</cp:lastPrinted>
  <dcterms:created xsi:type="dcterms:W3CDTF">1998-11-19T05:41:35Z</dcterms:created>
  <dcterms:modified xsi:type="dcterms:W3CDTF">2019-04-24T01:53:12Z</dcterms:modified>
  <cp:category/>
  <cp:version/>
  <cp:contentType/>
  <cp:contentStatus/>
</cp:coreProperties>
</file>